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Mantenimiento Industrial\"/>
    </mc:Choice>
  </mc:AlternateContent>
  <xr:revisionPtr revIDLastSave="0" documentId="13_ncr:1_{C67EF7FD-513C-4DC6-A97B-9E60938FEE87}" xr6:coauthVersionLast="47" xr6:coauthVersionMax="47" xr10:uidLastSave="{00000000-0000-0000-0000-000000000000}"/>
  <bookViews>
    <workbookView xWindow="-110" yWindow="-110" windowWidth="19420" windowHeight="10300" tabRatio="733" xr2:uid="{00000000-000D-0000-FFFF-FFFF00000000}"/>
  </bookViews>
  <sheets>
    <sheet name="ASISTENTE DE MANTENIMIENTO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'ASISTENTE DE MANTENIMIENTO'!$J$6:$O$29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5" i="1" l="1"/>
  <c r="AB25" i="1" s="1"/>
  <c r="AC25" i="1" s="1"/>
  <c r="L25" i="1"/>
  <c r="N25" i="1" s="1"/>
  <c r="O25" i="1" s="1"/>
  <c r="Z24" i="1"/>
  <c r="AB24" i="1" s="1"/>
  <c r="AC24" i="1" s="1"/>
  <c r="L24" i="1"/>
  <c r="N24" i="1" s="1"/>
  <c r="O24" i="1" s="1"/>
  <c r="Z23" i="1"/>
  <c r="AB23" i="1" s="1"/>
  <c r="AC23" i="1" s="1"/>
  <c r="L23" i="1"/>
  <c r="N23" i="1" s="1"/>
  <c r="O23" i="1" s="1"/>
  <c r="Z9" i="1"/>
  <c r="AB9" i="1" s="1"/>
  <c r="AC9" i="1" s="1"/>
  <c r="L9" i="1"/>
  <c r="N9" i="1" s="1"/>
  <c r="O9" i="1" s="1"/>
  <c r="Z29" i="1"/>
  <c r="AB29" i="1" s="1"/>
  <c r="AC29" i="1" s="1"/>
  <c r="L29" i="1"/>
  <c r="N29" i="1" s="1"/>
  <c r="O29" i="1" s="1"/>
  <c r="D29" i="1"/>
  <c r="C29" i="1"/>
  <c r="Z28" i="1"/>
  <c r="AB28" i="1" s="1"/>
  <c r="AC28" i="1" s="1"/>
  <c r="L28" i="1"/>
  <c r="N28" i="1" s="1"/>
  <c r="O28" i="1" s="1"/>
  <c r="D28" i="1"/>
  <c r="C28" i="1"/>
  <c r="Z27" i="1"/>
  <c r="AB27" i="1" s="1"/>
  <c r="AC27" i="1" s="1"/>
  <c r="L27" i="1"/>
  <c r="N27" i="1" s="1"/>
  <c r="O27" i="1" s="1"/>
  <c r="D27" i="1"/>
  <c r="C27" i="1"/>
  <c r="Z26" i="1" l="1"/>
  <c r="AB26" i="1" s="1"/>
  <c r="AC26" i="1" s="1"/>
  <c r="L26" i="1"/>
  <c r="N26" i="1" s="1"/>
  <c r="O26" i="1" s="1"/>
  <c r="D8" i="1" l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Z8" i="1" l="1"/>
  <c r="AB8" i="1" s="1"/>
  <c r="AC8" i="1" s="1"/>
  <c r="L8" i="1"/>
  <c r="N8" i="1" s="1"/>
  <c r="O8" i="1" s="1"/>
  <c r="Z7" i="1"/>
  <c r="AB7" i="1" s="1"/>
  <c r="AC7" i="1" s="1"/>
  <c r="L7" i="1"/>
  <c r="N7" i="1" s="1"/>
  <c r="O7" i="1" s="1"/>
  <c r="Z11" i="1"/>
  <c r="AB11" i="1" s="1"/>
  <c r="AC11" i="1" s="1"/>
  <c r="L11" i="1"/>
  <c r="N11" i="1" s="1"/>
  <c r="O11" i="1" s="1"/>
  <c r="Z10" i="1"/>
  <c r="AB10" i="1" s="1"/>
  <c r="AC10" i="1" s="1"/>
  <c r="L10" i="1"/>
  <c r="N10" i="1" s="1"/>
  <c r="O10" i="1" s="1"/>
  <c r="Z16" i="1" l="1"/>
  <c r="AB16" i="1" s="1"/>
  <c r="AC16" i="1" s="1"/>
  <c r="L16" i="1"/>
  <c r="N16" i="1" s="1"/>
  <c r="O16" i="1" s="1"/>
  <c r="Z15" i="1"/>
  <c r="AB15" i="1" s="1"/>
  <c r="AC15" i="1" s="1"/>
  <c r="L15" i="1"/>
  <c r="N15" i="1" s="1"/>
  <c r="O15" i="1" s="1"/>
  <c r="Z14" i="1" l="1"/>
  <c r="AB14" i="1" s="1"/>
  <c r="AC14" i="1" s="1"/>
  <c r="L14" i="1"/>
  <c r="N14" i="1" s="1"/>
  <c r="O14" i="1" s="1"/>
  <c r="Z13" i="1"/>
  <c r="AB13" i="1" s="1"/>
  <c r="AC13" i="1" s="1"/>
  <c r="L13" i="1"/>
  <c r="N13" i="1" s="1"/>
  <c r="O13" i="1" s="1"/>
  <c r="Z12" i="1"/>
  <c r="AB12" i="1" s="1"/>
  <c r="AC12" i="1" s="1"/>
  <c r="L12" i="1"/>
  <c r="N12" i="1" s="1"/>
  <c r="O12" i="1" s="1"/>
  <c r="C7" i="1" l="1"/>
  <c r="D7" i="1"/>
  <c r="L17" i="1" l="1"/>
  <c r="N17" i="1" s="1"/>
  <c r="O17" i="1" s="1"/>
  <c r="L18" i="1"/>
  <c r="N18" i="1" s="1"/>
  <c r="O18" i="1" s="1"/>
  <c r="L19" i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Z22" i="1" l="1"/>
  <c r="AB22" i="1" s="1"/>
  <c r="AC22" i="1" s="1"/>
  <c r="Z21" i="1"/>
  <c r="AB21" i="1" s="1"/>
  <c r="AC21" i="1" s="1"/>
  <c r="Z20" i="1"/>
  <c r="AB20" i="1" s="1"/>
  <c r="AC20" i="1" s="1"/>
  <c r="Z19" i="1"/>
  <c r="AB19" i="1" s="1"/>
  <c r="AC19" i="1" s="1"/>
  <c r="Z18" i="1"/>
  <c r="AB18" i="1" s="1"/>
  <c r="AC18" i="1" s="1"/>
  <c r="Z17" i="1"/>
  <c r="AB17" i="1" s="1"/>
  <c r="AC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<sst xmlns="http://schemas.openxmlformats.org/spreadsheetml/2006/main" count="323" uniqueCount="157">
  <si>
    <t>CÓDIGO</t>
  </si>
  <si>
    <t>VERSIÓN</t>
  </si>
  <si>
    <t>EMPRESA:</t>
  </si>
  <si>
    <t>EVALUACIÓN</t>
  </si>
  <si>
    <t>NORMATIVA LEGAL</t>
  </si>
  <si>
    <t>RE-EVALUACIÓN</t>
  </si>
  <si>
    <t>ACTIVIDAD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</si>
  <si>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</si>
  <si>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</si>
  <si>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</si>
  <si>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</si>
  <si>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</si>
  <si>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</si>
  <si>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</si>
  <si>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</si>
  <si>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</si>
  <si>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</si>
  <si>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</si>
  <si>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</si>
  <si>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</si>
  <si>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Trabajo. </t>
  </si>
  <si>
    <t>Guardas de seguridad, Sistema y estaciones de aislamiento y bloqueo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</si>
  <si>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Trabajo.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</si>
  <si>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085-2003-PCM.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</si>
  <si>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</si>
  <si>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>MEDIDAS DE CONTROL DEL RIESGO / PROGRAMA DE SST</t>
  </si>
  <si>
    <t>Sistema de conección de puesta a tierra.</t>
  </si>
  <si>
    <t>-</t>
  </si>
  <si>
    <t xml:space="preserve"> Barandas de seguridad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</si>
  <si>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</si>
  <si>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</si>
  <si>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</si>
  <si>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</si>
  <si>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</si>
  <si>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</si>
  <si>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</si>
  <si>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</si>
  <si>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</si>
  <si>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</si>
  <si>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</si>
  <si>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</si>
  <si>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</si>
  <si>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</si>
  <si>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</si>
  <si>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</si>
  <si>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</si>
  <si>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</si>
  <si>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</si>
  <si>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</si>
  <si>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</si>
  <si>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</si>
  <si>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</si>
  <si>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</si>
  <si>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</si>
  <si>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</si>
  <si>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</si>
  <si>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</si>
  <si>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</si>
  <si>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</si>
  <si>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</si>
  <si>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</si>
  <si>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</si>
  <si>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</si>
  <si>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</si>
  <si>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</si>
  <si>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</si>
  <si>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</si>
  <si>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</si>
  <si>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</si>
  <si>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</si>
  <si>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>Elaborado por:</t>
  </si>
  <si>
    <t>Situación de emergencia.</t>
  </si>
  <si>
    <t>Incendios</t>
  </si>
  <si>
    <t>Contacto con fuego e inhalación de humo</t>
  </si>
  <si>
    <t>E</t>
  </si>
  <si>
    <t>INFLUENCIA EXTERNA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</si>
  <si>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</si>
  <si>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</si>
  <si>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</si>
  <si>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</si>
  <si>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</si>
  <si>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</si>
  <si>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</si>
  <si>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</si>
  <si>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</si>
  <si>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</si>
  <si>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</si>
  <si>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</si>
  <si>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</si>
  <si>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</si>
  <si>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</si>
  <si>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</si>
  <si>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</si>
  <si>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</si>
  <si>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</si>
  <si>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R</t>
  </si>
  <si>
    <t>BIOLÓGICO</t>
  </si>
  <si>
    <t>SO</t>
  </si>
  <si>
    <t>FÍSICO</t>
  </si>
  <si>
    <t>MECÁNICO</t>
  </si>
  <si>
    <t>ELÉCTRICO</t>
  </si>
  <si>
    <t>ERGONÓMICO</t>
  </si>
  <si>
    <t>LOCATIVO</t>
  </si>
  <si>
    <t>NIVEL DE PROBABILIDAD X
SEVERIDAD</t>
  </si>
  <si>
    <t>NIVEL DE PROBABILIDAD X
INDICE DE SEVERIDAD</t>
  </si>
  <si>
    <t>NR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</si>
  <si>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</si>
  <si>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MATRIZ DE IDENTIFICACIÓN DE PELIGROS, EVALUACIÓN DE RIESGOS Y CONTROL EN INDUSTRIAS DEL SHANUSI</t>
  </si>
  <si>
    <t>INDUSTRIAS DEL SHANUSI</t>
  </si>
  <si>
    <t xml:space="preserve">  Capacitación de Manejo y Uso de EPP, Capacitación en la Matriz IPERC, ATS y Permisos de Trabajo, Capacitación de RISST, Supervisión constante, Orden y Limpieza Periódica, señalización con letreros de seguridad.</t>
  </si>
  <si>
    <t>Capacitación de manejo y uso de EPP, Capacitación en la Matriz IPERC, Capacitación de RISST, Orden y Limpieza Periódica, señalización con letreros de seguridad, monitoreo ocupacional.</t>
  </si>
  <si>
    <t>Aislamiento térmico</t>
  </si>
  <si>
    <t xml:space="preserve">  Capacitación de Manejo y Uso de EPP, Capacitación en la Matriz IPERC, Capacitación de RISST, Supervisión constante, Orden y Limpieza Periódica, señalización con letreros de seguridad.</t>
  </si>
  <si>
    <t>Camisa, pantalón jean,  guantes de seguridad, protector auditivo, casco de seguridad, zapatos  de seguridad, lentes de seguridad.</t>
  </si>
  <si>
    <t>Capacitación de manejo y uso de EPP, Capacitación en la Matriz IPERC, Capacitación de RISST, Orden y Limpieza Periódica, señalización con letreros de seguridad, monitoreo ocupacional ( ergonómico e iluminación).</t>
  </si>
  <si>
    <t>Capacitación de manejo y uso de EPP, Capacitación en la Matriz IPERC, Capacitación de RISST, Orden y Limpieza Periódica, señalización con letreros de seguridad, monitoreo ocupacional ( ergonómico).</t>
  </si>
  <si>
    <t>Gabinete contra incendios, extintores.</t>
  </si>
  <si>
    <t>Señalización con letreros de seguridad, Capacitación de Manejo y Uso de EPP, Capacitación de IPERC, Plan de emergencia, Conformación de la brigada de emergencia. Simulacros de emergencia, capacitación a la brigada de emergencias, Capacitación en uso de extintores.</t>
  </si>
  <si>
    <t>Charla de 5 minutos, Capacitación del Procedimiento de uso correcto de EPP, Capacitación de IPERC, señalización con letreros de seguridad.</t>
  </si>
  <si>
    <t>Camisa, pantalón jean,  guantes de seguridad,  protector auditivo, casco de seguridad, zapatos de seguridad, lentes de seguridad.</t>
  </si>
  <si>
    <t>Señalización con letreros de seguridad, Capacitación de Manejo y Uso de EPP, Capacitación de IPERC, Plan de emergencia, Conformación de la brigada de emergencia. Simulacros de emergencia, capacitación a la brigada de emergencias, Bombero.</t>
  </si>
  <si>
    <t xml:space="preserve">  Capacitación de Manejo y Uso de EPP, Capacitación en la Matriz IPERC,Capacitación de RISST, Supervisión constante, Orden y Limpieza Periódica, señalización con letreros de seguridad.</t>
  </si>
  <si>
    <t>Radiación No Ionizantes (pantalla PC, celulares, otros)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</si>
  <si>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</si>
  <si>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</si>
  <si>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DESCRIPCIÓN DE PELIGRO / EVENTO PELIGROSO</t>
  </si>
  <si>
    <t xml:space="preserve">  Capacitación de Manejo y Uso de EPP, Capacitación en la Matriz IPERC, Capacitación de RISST, señalización con letreros de seguridad, monitoreo ocupacional.</t>
  </si>
  <si>
    <t xml:space="preserve">Dirigir y controlar la ejecución del plan de mantenimiento establecido.
</t>
  </si>
  <si>
    <t>Supervisión e Inspección general de las labores de mantenimiento en fábrica</t>
  </si>
  <si>
    <t>Maquinas/equipos en movimiento</t>
  </si>
  <si>
    <t>Exposición a equipos y herramientas en movimiento, atrapamientos</t>
  </si>
  <si>
    <t>MANTENIMIENTO</t>
  </si>
  <si>
    <t xml:space="preserve"> Plan de Vigilancia Prevención y Control COVID-19.
Capacitación sobre prevención y factores de riesgo de COVID-19.
Infografía de limpieza en equipos y ambientes de trabajo, señalización COVID-19.</t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</si>
  <si>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</si>
  <si>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t>Revisado por:</t>
  </si>
  <si>
    <t>Aprobado por:</t>
  </si>
  <si>
    <t xml:space="preserve">Ley N° 29783, Ley de Seguridad y Salud en el Trabajo, D.S. N°005-2012 TR Reglamento de Ley N° 29783, Ley N° 30222 Ley que modifica la Ley 29783, Ley de  Seguridad y Salud en el Trabajo, D.S. 006-2014-TR Modificatorias del Reglamento de Seguridad y Salud en el Trabajo. </t>
  </si>
  <si>
    <t>Guantes dieléctricos tipo 00, casco de seguridad E.</t>
  </si>
  <si>
    <t>Zapatos de seguridad.</t>
  </si>
  <si>
    <t>Casco de seguridad.</t>
  </si>
  <si>
    <t>Lentes de seguridad.</t>
  </si>
  <si>
    <t>Protector auditivo y casco de seguridad.</t>
  </si>
  <si>
    <t>V: 00</t>
  </si>
  <si>
    <t>ASISTENTE DE MANTENIMIENTO</t>
  </si>
  <si>
    <r>
      <t xml:space="preserve">Jefatura de Mantenimiento
</t>
    </r>
    <r>
      <rPr>
        <sz val="14"/>
        <rFont val="Arial Narrow"/>
        <family val="2"/>
      </rPr>
      <t>Victor Hugo Romero Farromeque</t>
    </r>
    <r>
      <rPr>
        <b/>
        <sz val="14"/>
        <rFont val="Arial Narrow"/>
        <family val="2"/>
      </rPr>
      <t xml:space="preserve">
(Jefe de Mantenimiento)</t>
    </r>
  </si>
  <si>
    <t>IP-IDS-SST-033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</si>
  <si>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</si>
  <si>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</si>
  <si>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</si>
  <si>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</si>
  <si>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</si>
  <si>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</si>
  <si>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</si>
  <si>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</si>
  <si>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</si>
  <si>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</si>
  <si>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r>
      <t xml:space="preserve">Jefatura SST
</t>
    </r>
    <r>
      <rPr>
        <sz val="14"/>
        <rFont val="Arial Narrow"/>
        <family val="2"/>
      </rPr>
      <t>Katia Luz Romero Gómez</t>
    </r>
    <r>
      <rPr>
        <b/>
        <sz val="14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</si>
</sst>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sz val="16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6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5" fillId="8" borderId="4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wrapText="1"/>
    </xf>
    <xf numFmtId="0" fontId="13" fillId="9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90" wrapText="1"/>
    </xf>
    <xf numFmtId="0" fontId="11" fillId="2" borderId="4" xfId="0" applyFont="1" applyFill="1" applyBorder="1" applyAlignment="1">
      <alignment horizontal="center" vertical="center" textRotation="90" wrapText="1"/>
    </xf>
    <xf numFmtId="0" fontId="21" fillId="0" borderId="0" xfId="0" applyFont="1" applyAlignment="1">
      <alignment wrapText="1"/>
    </xf>
    <xf numFmtId="0" fontId="22" fillId="0" borderId="4" xfId="0" applyFont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2" fontId="11" fillId="6" borderId="4" xfId="0" applyNumberFormat="1" applyFont="1" applyFill="1" applyBorder="1" applyAlignment="1">
      <alignment horizontal="center" vertical="center" wrapText="1"/>
    </xf>
    <xf numFmtId="2" fontId="11" fillId="4" borderId="4" xfId="0" applyNumberFormat="1" applyFont="1" applyFill="1" applyBorder="1" applyAlignment="1">
      <alignment horizontal="center" vertical="center" wrapText="1"/>
    </xf>
    <xf numFmtId="2" fontId="11" fillId="7" borderId="4" xfId="0" applyNumberFormat="1" applyFont="1" applyFill="1" applyBorder="1" applyAlignment="1">
      <alignment horizontal="center" vertical="center" wrapText="1"/>
    </xf>
    <xf numFmtId="2" fontId="22" fillId="7" borderId="4" xfId="0" applyNumberFormat="1" applyFont="1" applyFill="1" applyBorder="1" applyAlignment="1">
      <alignment horizontal="center" vertical="center" wrapText="1"/>
    </xf>
    <xf numFmtId="0" fontId="23" fillId="10" borderId="11" xfId="0" applyFont="1" applyFill="1" applyBorder="1" applyAlignment="1">
      <alignment horizontal="left" vertical="center"/>
    </xf>
    <xf numFmtId="2" fontId="11" fillId="7" borderId="8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textRotation="90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2" fontId="11" fillId="7" borderId="9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4" fillId="9" borderId="24" xfId="0" applyFont="1" applyFill="1" applyBorder="1" applyAlignment="1">
      <alignment horizontal="center" vertical="center" wrapText="1"/>
    </xf>
    <xf numFmtId="0" fontId="14" fillId="9" borderId="25" xfId="0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 textRotation="90" wrapText="1"/>
    </xf>
    <xf numFmtId="0" fontId="14" fillId="9" borderId="25" xfId="0" applyFont="1" applyFill="1" applyBorder="1" applyAlignment="1">
      <alignment horizontal="center" vertical="center" textRotation="90" wrapText="1"/>
    </xf>
    <xf numFmtId="0" fontId="14" fillId="9" borderId="28" xfId="0" applyFont="1" applyFill="1" applyBorder="1" applyAlignment="1">
      <alignment horizontal="center" vertical="center" textRotation="90" wrapText="1"/>
    </xf>
    <xf numFmtId="2" fontId="11" fillId="6" borderId="14" xfId="0" applyNumberFormat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2" fontId="11" fillId="6" borderId="35" xfId="0" applyNumberFormat="1" applyFont="1" applyFill="1" applyBorder="1" applyAlignment="1">
      <alignment horizontal="center" vertical="center" wrapText="1"/>
    </xf>
    <xf numFmtId="2" fontId="11" fillId="4" borderId="14" xfId="0" applyNumberFormat="1" applyFont="1" applyFill="1" applyBorder="1" applyAlignment="1">
      <alignment horizontal="center" vertical="center" wrapText="1"/>
    </xf>
    <xf numFmtId="2" fontId="11" fillId="7" borderId="25" xfId="0" applyNumberFormat="1" applyFont="1" applyFill="1" applyBorder="1" applyAlignment="1">
      <alignment horizontal="center" vertical="center" wrapText="1"/>
    </xf>
    <xf numFmtId="2" fontId="11" fillId="4" borderId="28" xfId="0" applyNumberFormat="1" applyFont="1" applyFill="1" applyBorder="1" applyAlignment="1">
      <alignment horizontal="center" vertical="center" wrapText="1"/>
    </xf>
    <xf numFmtId="2" fontId="11" fillId="6" borderId="8" xfId="0" applyNumberFormat="1" applyFont="1" applyFill="1" applyBorder="1" applyAlignment="1">
      <alignment horizontal="center" vertical="center" wrapText="1"/>
    </xf>
    <xf numFmtId="2" fontId="11" fillId="4" borderId="36" xfId="0" applyNumberFormat="1" applyFont="1" applyFill="1" applyBorder="1" applyAlignment="1">
      <alignment horizontal="center" vertical="center" wrapText="1"/>
    </xf>
    <xf numFmtId="2" fontId="11" fillId="4" borderId="35" xfId="0" applyNumberFormat="1" applyFont="1" applyFill="1" applyBorder="1" applyAlignment="1">
      <alignment horizontal="center" vertical="center" wrapText="1"/>
    </xf>
    <xf numFmtId="2" fontId="22" fillId="4" borderId="14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textRotation="90" wrapText="1"/>
    </xf>
    <xf numFmtId="2" fontId="11" fillId="11" borderId="4" xfId="0" applyNumberFormat="1" applyFont="1" applyFill="1" applyBorder="1" applyAlignment="1">
      <alignment horizontal="center" vertical="center" wrapText="1"/>
    </xf>
    <xf numFmtId="2" fontId="11" fillId="11" borderId="14" xfId="0" applyNumberFormat="1" applyFont="1" applyFill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left" vertical="center"/>
    </xf>
    <xf numFmtId="0" fontId="23" fillId="10" borderId="13" xfId="0" applyFont="1" applyFill="1" applyBorder="1" applyAlignment="1">
      <alignment horizontal="left" vertical="center"/>
    </xf>
    <xf numFmtId="0" fontId="25" fillId="10" borderId="4" xfId="0" applyFont="1" applyFill="1" applyBorder="1" applyAlignment="1">
      <alignment horizontal="center" vertical="center"/>
    </xf>
    <xf numFmtId="0" fontId="23" fillId="10" borderId="11" xfId="0" applyFont="1" applyFill="1" applyBorder="1" applyAlignment="1">
      <alignment horizontal="center" vertical="center"/>
    </xf>
    <xf numFmtId="0" fontId="23" fillId="10" borderId="12" xfId="0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90" wrapText="1"/>
    </xf>
    <xf numFmtId="0" fontId="11" fillId="0" borderId="25" xfId="0" applyFont="1" applyBorder="1" applyAlignment="1">
      <alignment horizontal="center" vertical="center" textRotation="90" wrapText="1"/>
    </xf>
    <xf numFmtId="0" fontId="11" fillId="0" borderId="25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23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textRotation="90" wrapText="1"/>
    </xf>
    <xf numFmtId="0" fontId="6" fillId="8" borderId="9" xfId="0" applyFont="1" applyFill="1" applyBorder="1" applyAlignment="1">
      <alignment horizontal="center" vertical="center" textRotation="90" wrapText="1"/>
    </xf>
    <xf numFmtId="0" fontId="6" fillId="8" borderId="10" xfId="0" applyFont="1" applyFill="1" applyBorder="1" applyAlignment="1">
      <alignment horizontal="center" vertical="center" textRotation="90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14" fontId="22" fillId="0" borderId="1" xfId="0" applyNumberFormat="1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14" fontId="22" fillId="0" borderId="5" xfId="0" applyNumberFormat="1" applyFont="1" applyBorder="1" applyAlignment="1">
      <alignment horizontal="center" vertical="center" wrapText="1"/>
    </xf>
    <xf numFmtId="14" fontId="22" fillId="0" borderId="6" xfId="0" applyNumberFormat="1" applyFont="1" applyBorder="1" applyAlignment="1">
      <alignment horizontal="center" vertical="center" wrapText="1"/>
    </xf>
    <xf numFmtId="14" fontId="22" fillId="0" borderId="7" xfId="0" applyNumberFormat="1" applyFont="1" applyBorder="1" applyAlignment="1">
      <alignment horizontal="center" vertical="center" wrapText="1"/>
    </xf>
    <xf numFmtId="0" fontId="13" fillId="9" borderId="22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textRotation="90" wrapText="1"/>
    </xf>
    <xf numFmtId="0" fontId="13" fillId="9" borderId="27" xfId="0" applyFont="1" applyFill="1" applyBorder="1" applyAlignment="1">
      <alignment horizontal="center" vertical="center" textRotation="90" wrapText="1"/>
    </xf>
    <xf numFmtId="0" fontId="14" fillId="9" borderId="8" xfId="0" applyFont="1" applyFill="1" applyBorder="1" applyAlignment="1">
      <alignment horizontal="center" vertical="center" textRotation="90" wrapText="1"/>
    </xf>
    <xf numFmtId="0" fontId="14" fillId="9" borderId="27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0</xdr:row>
      <xdr:rowOff>15875</xdr:rowOff>
    </xdr:from>
    <xdr:ext cx="1619250" cy="654065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508000" y="15875"/>
          <a:ext cx="1619250" cy="654065"/>
        </a:xfrm>
        <a:prstGeom prst="rect">
          <a:avLst/>
        </a:prstGeom>
      </xdr:spPr>
    </xdr:pic>
    <xdr:clientData/>
  </xdr:oneCellAnchor>
  <xdr:twoCellAnchor editAs="oneCell">
    <xdr:from>
      <xdr:col>18</xdr:col>
      <xdr:colOff>742950</xdr:colOff>
      <xdr:row>47</xdr:row>
      <xdr:rowOff>419100</xdr:rowOff>
    </xdr:from>
    <xdr:to>
      <xdr:col>19</xdr:col>
      <xdr:colOff>1887008</xdr:colOff>
      <xdr:row>47</xdr:row>
      <xdr:rowOff>1746900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31450" y="38023800"/>
          <a:ext cx="2687108" cy="1327800"/>
        </a:xfrm>
        <a:prstGeom prst="rect">
          <a:avLst/>
        </a:prstGeom>
      </xdr:spPr>
    </xdr:pic>
    <xdr:clientData/>
  </xdr:twoCellAnchor>
  <xdr:twoCellAnchor editAs="oneCell">
    <xdr:from>
      <xdr:col>15</xdr:col>
      <xdr:colOff>2349500</xdr:colOff>
      <xdr:row>47</xdr:row>
      <xdr:rowOff>254000</xdr:rowOff>
    </xdr:from>
    <xdr:to>
      <xdr:col>15</xdr:col>
      <xdr:colOff>4130211</xdr:colOff>
      <xdr:row>47</xdr:row>
      <xdr:rowOff>1920875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414875" y="54562375"/>
          <a:ext cx="1780711" cy="1666875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285750</xdr:colOff>
      <xdr:row>47</xdr:row>
      <xdr:rowOff>399349</xdr:rowOff>
    </xdr:from>
    <xdr:to>
      <xdr:col>10</xdr:col>
      <xdr:colOff>15875</xdr:colOff>
      <xdr:row>47</xdr:row>
      <xdr:rowOff>1936748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0" y="54707724"/>
          <a:ext cx="4064000" cy="15373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50"/>
  <sheetViews>
    <sheetView showGridLines="0" tabSelected="1" topLeftCell="M28" zoomScale="40" zoomScaleNormal="40" workbookViewId="0">
      <selection activeCell="U32" sqref="U32"/>
    </sheetView>
  </sheetViews>
  <sheetFormatPr baseColWidth="10" defaultColWidth="11.453125" defaultRowHeight="14.5" x14ac:dyDescent="0.35"/>
  <cols>
    <col min="1" max="1" width="25.7265625" style="2" customWidth="1"/>
    <col min="2" max="2" width="12.26953125" style="4" customWidth="1"/>
    <col min="3" max="3" width="25.7265625" style="1" customWidth="1"/>
    <col min="4" max="4" width="34.54296875" style="1" customWidth="1"/>
    <col min="5" max="5" width="17.54296875" style="5" customWidth="1"/>
    <col min="6" max="6" width="7.7265625" style="5" customWidth="1"/>
    <col min="7" max="7" width="13.54296875" style="5" customWidth="1"/>
    <col min="8" max="14" width="7.7265625" style="5" customWidth="1"/>
    <col min="15" max="15" width="24.453125" style="1" customWidth="1"/>
    <col min="16" max="16" width="88.1796875" style="1" customWidth="1"/>
    <col min="17" max="17" width="15.1796875" style="1" customWidth="1"/>
    <col min="18" max="18" width="14.81640625" style="1" customWidth="1"/>
    <col min="19" max="19" width="23.1796875" style="1" customWidth="1"/>
    <col min="20" max="20" width="70.81640625" style="2" customWidth="1"/>
    <col min="21" max="21" width="50.453125" style="1" customWidth="1"/>
    <col min="22" max="22" width="7.7265625" style="5" customWidth="1"/>
    <col min="23" max="23" width="8.54296875" style="5" customWidth="1"/>
    <col min="24" max="24" width="7.7265625" style="5" customWidth="1"/>
    <col min="25" max="25" width="10" style="5" customWidth="1"/>
    <col min="26" max="28" width="7.7265625" style="5" customWidth="1"/>
    <col min="29" max="29" width="22.453125" style="5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122"/>
      <c r="B1" s="123"/>
      <c r="C1" s="126" t="s">
        <v>107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8"/>
      <c r="V1" s="132" t="s">
        <v>0</v>
      </c>
      <c r="W1" s="132"/>
      <c r="X1" s="132"/>
      <c r="Y1" s="132"/>
      <c r="Z1" s="132"/>
      <c r="AA1" s="132" t="s">
        <v>145</v>
      </c>
      <c r="AB1" s="132"/>
      <c r="AC1" s="133"/>
    </row>
    <row r="2" spans="1:29" ht="30" customHeight="1" x14ac:dyDescent="0.35">
      <c r="A2" s="124"/>
      <c r="B2" s="125"/>
      <c r="C2" s="129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1"/>
      <c r="V2" s="108" t="s">
        <v>1</v>
      </c>
      <c r="W2" s="108"/>
      <c r="X2" s="108"/>
      <c r="Y2" s="108"/>
      <c r="Z2" s="108"/>
      <c r="AA2" s="108" t="s">
        <v>142</v>
      </c>
      <c r="AB2" s="108"/>
      <c r="AC2" s="121"/>
    </row>
    <row r="3" spans="1:29" ht="53.25" customHeight="1" x14ac:dyDescent="0.35">
      <c r="A3" s="109" t="s">
        <v>2</v>
      </c>
      <c r="B3" s="110"/>
      <c r="C3" s="111" t="s">
        <v>108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3"/>
    </row>
    <row r="4" spans="1:29" ht="53.25" customHeight="1" x14ac:dyDescent="0.35">
      <c r="A4" s="109" t="s">
        <v>86</v>
      </c>
      <c r="B4" s="110"/>
      <c r="C4" s="114" t="s">
        <v>143</v>
      </c>
      <c r="D4" s="115"/>
      <c r="E4" s="115"/>
      <c r="F4" s="115"/>
      <c r="G4" s="115"/>
      <c r="H4" s="115"/>
      <c r="I4" s="115"/>
      <c r="J4" s="115"/>
      <c r="K4" s="116"/>
      <c r="L4" s="117" t="s">
        <v>87</v>
      </c>
      <c r="M4" s="118"/>
      <c r="N4" s="118"/>
      <c r="O4" s="119"/>
      <c r="P4" s="114" t="s">
        <v>131</v>
      </c>
      <c r="Q4" s="115"/>
      <c r="R4" s="115"/>
      <c r="S4" s="116"/>
      <c r="T4" s="117" t="s">
        <v>88</v>
      </c>
      <c r="U4" s="119"/>
      <c r="V4" s="114" t="s">
        <v>89</v>
      </c>
      <c r="W4" s="115"/>
      <c r="X4" s="115"/>
      <c r="Y4" s="115"/>
      <c r="Z4" s="115"/>
      <c r="AA4" s="115"/>
      <c r="AB4" s="115"/>
      <c r="AC4" s="120"/>
    </row>
    <row r="5" spans="1:29" ht="44.15" customHeight="1" x14ac:dyDescent="0.35">
      <c r="A5" s="172" t="s">
        <v>90</v>
      </c>
      <c r="B5" s="173"/>
      <c r="C5" s="173"/>
      <c r="D5" s="174"/>
      <c r="E5" s="26" t="s">
        <v>91</v>
      </c>
      <c r="F5" s="175" t="s">
        <v>92</v>
      </c>
      <c r="G5" s="175" t="s">
        <v>93</v>
      </c>
      <c r="H5" s="153" t="s">
        <v>3</v>
      </c>
      <c r="I5" s="154"/>
      <c r="J5" s="154"/>
      <c r="K5" s="154"/>
      <c r="L5" s="154"/>
      <c r="M5" s="154"/>
      <c r="N5" s="154"/>
      <c r="O5" s="155"/>
      <c r="P5" s="177" t="s">
        <v>4</v>
      </c>
      <c r="Q5" s="153" t="s">
        <v>25</v>
      </c>
      <c r="R5" s="154"/>
      <c r="S5" s="154"/>
      <c r="T5" s="154"/>
      <c r="U5" s="155"/>
      <c r="V5" s="153" t="s">
        <v>5</v>
      </c>
      <c r="W5" s="154"/>
      <c r="X5" s="154"/>
      <c r="Y5" s="154"/>
      <c r="Z5" s="154"/>
      <c r="AA5" s="154"/>
      <c r="AB5" s="154"/>
      <c r="AC5" s="156"/>
    </row>
    <row r="6" spans="1:29" s="3" customFormat="1" ht="252" customHeight="1" thickBot="1" x14ac:dyDescent="0.4">
      <c r="A6" s="51" t="s">
        <v>6</v>
      </c>
      <c r="B6" s="52" t="s">
        <v>0</v>
      </c>
      <c r="C6" s="52" t="s">
        <v>125</v>
      </c>
      <c r="D6" s="52" t="s">
        <v>7</v>
      </c>
      <c r="E6" s="53" t="s">
        <v>94</v>
      </c>
      <c r="F6" s="176"/>
      <c r="G6" s="176"/>
      <c r="H6" s="54" t="s">
        <v>8</v>
      </c>
      <c r="I6" s="54" t="s">
        <v>9</v>
      </c>
      <c r="J6" s="54" t="s">
        <v>10</v>
      </c>
      <c r="K6" s="54" t="s">
        <v>11</v>
      </c>
      <c r="L6" s="54" t="s">
        <v>12</v>
      </c>
      <c r="M6" s="54" t="s">
        <v>13</v>
      </c>
      <c r="N6" s="54" t="s">
        <v>104</v>
      </c>
      <c r="O6" s="54" t="s">
        <v>14</v>
      </c>
      <c r="P6" s="178"/>
      <c r="Q6" s="54" t="s">
        <v>15</v>
      </c>
      <c r="R6" s="54" t="s">
        <v>16</v>
      </c>
      <c r="S6" s="54" t="s">
        <v>17</v>
      </c>
      <c r="T6" s="54" t="s">
        <v>18</v>
      </c>
      <c r="U6" s="54" t="s">
        <v>19</v>
      </c>
      <c r="V6" s="54" t="s">
        <v>8</v>
      </c>
      <c r="W6" s="54" t="s">
        <v>9</v>
      </c>
      <c r="X6" s="54" t="s">
        <v>10</v>
      </c>
      <c r="Y6" s="54" t="s">
        <v>11</v>
      </c>
      <c r="Z6" s="54" t="s">
        <v>12</v>
      </c>
      <c r="AA6" s="54" t="s">
        <v>13</v>
      </c>
      <c r="AB6" s="54" t="s">
        <v>103</v>
      </c>
      <c r="AC6" s="55" t="s">
        <v>14</v>
      </c>
    </row>
    <row r="7" spans="1:29" ht="152.5" customHeight="1" thickBot="1" x14ac:dyDescent="0.4">
      <c r="A7" s="104" t="s">
        <v>127</v>
      </c>
      <c r="B7" s="34">
        <v>506</v>
      </c>
      <c r="C7" s="34" t="str">
        <f>IFERROR(VLOOKUP(B7,[4]PELIGROS!$B$7:$D$130,2,FALSE),"")</f>
        <v>Energía eléctrica</v>
      </c>
      <c r="D7" s="34" t="str">
        <f>IFERROR(VLOOKUP(B7,[4]PELIGROS!$B$7:$D$130,3,FALSE),"")</f>
        <v>Contacto con energía eléctrica, electrización, electrocución, incendio.</v>
      </c>
      <c r="E7" s="36" t="s">
        <v>95</v>
      </c>
      <c r="F7" s="33" t="s">
        <v>100</v>
      </c>
      <c r="G7" s="34" t="s">
        <v>76</v>
      </c>
      <c r="H7" s="36">
        <v>1</v>
      </c>
      <c r="I7" s="34">
        <v>2</v>
      </c>
      <c r="J7" s="34">
        <v>2</v>
      </c>
      <c r="K7" s="34">
        <v>3</v>
      </c>
      <c r="L7" s="34">
        <f t="shared" ref="L7:L9" si="0">H7+I7+J7+K7</f>
        <v>8</v>
      </c>
      <c r="M7" s="34">
        <v>3</v>
      </c>
      <c r="N7" s="34">
        <f t="shared" ref="N7:N9" si="1">L7*M7</f>
        <v>24</v>
      </c>
      <c r="O7" s="49" t="str">
        <f t="shared" ref="O7:O29" si="2">IF(N7&gt;=25,"INTOLERABLE",IF(N7&gt;=17,"IMPORTANTE",IF(N7&gt;=9,"MODERADO",IF(N7&gt;=5,"TOLERABLE","TRIVIAL"))))</f>
        <v>IMPORTANTE</v>
      </c>
      <c r="P7" s="50" t="s">
        <v>20</v>
      </c>
      <c r="Q7" s="34" t="s">
        <v>27</v>
      </c>
      <c r="R7" s="36" t="s">
        <v>27</v>
      </c>
      <c r="S7" s="36" t="s">
        <v>26</v>
      </c>
      <c r="T7" s="36" t="s">
        <v>109</v>
      </c>
      <c r="U7" s="34" t="s">
        <v>137</v>
      </c>
      <c r="V7" s="34">
        <v>1</v>
      </c>
      <c r="W7" s="34">
        <v>1</v>
      </c>
      <c r="X7" s="34">
        <v>1</v>
      </c>
      <c r="Y7" s="36">
        <v>3</v>
      </c>
      <c r="Z7" s="36">
        <f t="shared" ref="Z7:Z9" si="3">V7+W7+X7+Y7</f>
        <v>6</v>
      </c>
      <c r="AA7" s="34">
        <v>2</v>
      </c>
      <c r="AB7" s="36">
        <f t="shared" ref="AB7:AB9" si="4">Z7*AA7</f>
        <v>12</v>
      </c>
      <c r="AC7" s="65" t="str">
        <f t="shared" ref="AC7:AC29" si="5">IF(AB7&gt;=25,"INTOLERABLE",IF(AB7&gt;=17,"IMPORTANTE",IF(AB7&gt;=9,"MODERADO",IF(AB7&gt;=5,"TOLERABLE","TRIVIAL"))))</f>
        <v>MODERADO</v>
      </c>
    </row>
    <row r="8" spans="1:29" ht="115.5" customHeight="1" x14ac:dyDescent="0.35">
      <c r="A8" s="105"/>
      <c r="B8" s="14">
        <v>608</v>
      </c>
      <c r="C8" s="14" t="s">
        <v>122</v>
      </c>
      <c r="D8" s="14" t="str">
        <f>IFERROR(VLOOKUP(B8,[4]PELIGROS!$B$7:$D$130,3,FALSE),"")</f>
        <v>Exposición a radiación no ionizante, lesiones a la vista, fatiga visual</v>
      </c>
      <c r="E8" s="15" t="s">
        <v>95</v>
      </c>
      <c r="F8" s="27" t="s">
        <v>98</v>
      </c>
      <c r="G8" s="14" t="s">
        <v>76</v>
      </c>
      <c r="H8" s="15">
        <v>1</v>
      </c>
      <c r="I8" s="14">
        <v>2</v>
      </c>
      <c r="J8" s="14">
        <v>2</v>
      </c>
      <c r="K8" s="14">
        <v>3</v>
      </c>
      <c r="L8" s="14">
        <f t="shared" si="0"/>
        <v>8</v>
      </c>
      <c r="M8" s="14">
        <v>2</v>
      </c>
      <c r="N8" s="14">
        <f t="shared" si="1"/>
        <v>16</v>
      </c>
      <c r="O8" s="41" t="str">
        <f t="shared" si="2"/>
        <v>MODERADO</v>
      </c>
      <c r="P8" s="16" t="s">
        <v>136</v>
      </c>
      <c r="Q8" s="14" t="s">
        <v>27</v>
      </c>
      <c r="R8" s="15" t="s">
        <v>27</v>
      </c>
      <c r="S8" s="15" t="s">
        <v>27</v>
      </c>
      <c r="T8" s="14" t="s">
        <v>110</v>
      </c>
      <c r="U8" s="14" t="s">
        <v>27</v>
      </c>
      <c r="V8" s="14">
        <v>1</v>
      </c>
      <c r="W8" s="14">
        <v>1</v>
      </c>
      <c r="X8" s="14">
        <v>1</v>
      </c>
      <c r="Y8" s="15">
        <v>3</v>
      </c>
      <c r="Z8" s="15">
        <f t="shared" si="3"/>
        <v>6</v>
      </c>
      <c r="AA8" s="14">
        <v>1</v>
      </c>
      <c r="AB8" s="15">
        <f t="shared" si="4"/>
        <v>6</v>
      </c>
      <c r="AC8" s="56" t="str">
        <f t="shared" si="5"/>
        <v>TOLERABLE</v>
      </c>
    </row>
    <row r="9" spans="1:29" ht="408" customHeight="1" x14ac:dyDescent="0.35">
      <c r="A9" s="104"/>
      <c r="B9" s="14">
        <v>908</v>
      </c>
      <c r="C9" s="14" t="str">
        <f>IFERROR(VLOOKUP(B9,[4]PELIGROS!$B$7:$D$130,2,FALSE),"")</f>
        <v>Virus SARS-CoV-2 (Virus que produce la enfermedad COVID-19)</v>
      </c>
      <c r="D9" s="14" t="str">
        <f>IFERROR(VLOOKUP(B9,[4]PELIGROS!$B$7:$D$130,3,FALSE),"")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" s="15" t="s">
        <v>95</v>
      </c>
      <c r="F9" s="28" t="s">
        <v>96</v>
      </c>
      <c r="G9" s="37" t="s">
        <v>97</v>
      </c>
      <c r="H9" s="38">
        <v>1</v>
      </c>
      <c r="I9" s="38">
        <v>1</v>
      </c>
      <c r="J9" s="38">
        <v>1</v>
      </c>
      <c r="K9" s="37">
        <v>3</v>
      </c>
      <c r="L9" s="37">
        <f t="shared" si="0"/>
        <v>6</v>
      </c>
      <c r="M9" s="38">
        <v>3</v>
      </c>
      <c r="N9" s="38">
        <f t="shared" si="1"/>
        <v>18</v>
      </c>
      <c r="O9" s="43" t="str">
        <f t="shared" si="2"/>
        <v>IMPORTANTE</v>
      </c>
      <c r="P9" s="39" t="s">
        <v>155</v>
      </c>
      <c r="Q9" s="14" t="s">
        <v>27</v>
      </c>
      <c r="R9" s="14" t="s">
        <v>27</v>
      </c>
      <c r="S9" s="14" t="s">
        <v>27</v>
      </c>
      <c r="T9" s="17" t="s">
        <v>132</v>
      </c>
      <c r="U9" s="14" t="s">
        <v>27</v>
      </c>
      <c r="V9" s="38">
        <v>1</v>
      </c>
      <c r="W9" s="38">
        <v>1</v>
      </c>
      <c r="X9" s="38">
        <v>1</v>
      </c>
      <c r="Y9" s="38">
        <v>1</v>
      </c>
      <c r="Z9" s="38">
        <f t="shared" si="3"/>
        <v>4</v>
      </c>
      <c r="AA9" s="38">
        <v>3</v>
      </c>
      <c r="AB9" s="38">
        <f t="shared" si="4"/>
        <v>12</v>
      </c>
      <c r="AC9" s="67" t="str">
        <f t="shared" si="5"/>
        <v>MODERADO</v>
      </c>
    </row>
    <row r="10" spans="1:29" ht="186.75" customHeight="1" x14ac:dyDescent="0.35">
      <c r="A10" s="104"/>
      <c r="B10" s="14">
        <v>1005</v>
      </c>
      <c r="C10" s="14" t="str">
        <f>IFERROR(VLOOKUP(B10,[4]PELIGROS!$B$7:$D$130,2,FALSE),"")</f>
        <v>Uso de teclado, pantalla de PC, laptop, mouse del computador</v>
      </c>
      <c r="D10" s="14" t="str">
        <f>IFERROR(VLOOKUP(B10,[4]PELIGROS!$B$7:$D$130,3,FALSE),"")</f>
        <v>Exposición a movimientos repetitivos, lesiones a la vista y  manos</v>
      </c>
      <c r="E10" s="15" t="s">
        <v>95</v>
      </c>
      <c r="F10" s="27" t="s">
        <v>101</v>
      </c>
      <c r="G10" s="14" t="s">
        <v>97</v>
      </c>
      <c r="H10" s="15">
        <v>1</v>
      </c>
      <c r="I10" s="15">
        <v>2</v>
      </c>
      <c r="J10" s="15">
        <v>2</v>
      </c>
      <c r="K10" s="14">
        <v>3</v>
      </c>
      <c r="L10" s="14">
        <f t="shared" ref="L10:L11" si="6">H10+I10+J10+K10</f>
        <v>8</v>
      </c>
      <c r="M10" s="15">
        <v>2</v>
      </c>
      <c r="N10" s="14">
        <f t="shared" ref="N10:N11" si="7">L10*M10</f>
        <v>16</v>
      </c>
      <c r="O10" s="41" t="str">
        <f t="shared" si="2"/>
        <v>MODERADO</v>
      </c>
      <c r="P10" s="16" t="s">
        <v>24</v>
      </c>
      <c r="Q10" s="14" t="s">
        <v>27</v>
      </c>
      <c r="R10" s="15" t="s">
        <v>27</v>
      </c>
      <c r="S10" s="15" t="s">
        <v>27</v>
      </c>
      <c r="T10" s="14" t="s">
        <v>114</v>
      </c>
      <c r="U10" s="14" t="s">
        <v>27</v>
      </c>
      <c r="V10" s="14">
        <v>1</v>
      </c>
      <c r="W10" s="14">
        <v>1</v>
      </c>
      <c r="X10" s="14">
        <v>1</v>
      </c>
      <c r="Y10" s="15">
        <v>3</v>
      </c>
      <c r="Z10" s="15">
        <f t="shared" ref="Z10:Z11" si="8">V10+W10+X10+Y10</f>
        <v>6</v>
      </c>
      <c r="AA10" s="14">
        <v>1</v>
      </c>
      <c r="AB10" s="15">
        <f t="shared" ref="AB10:AB11" si="9">Z10*AA10</f>
        <v>6</v>
      </c>
      <c r="AC10" s="56" t="str">
        <f t="shared" si="5"/>
        <v>TOLERABLE</v>
      </c>
    </row>
    <row r="11" spans="1:29" ht="177.75" customHeight="1" x14ac:dyDescent="0.35">
      <c r="A11" s="102"/>
      <c r="B11" s="14">
        <v>1104</v>
      </c>
      <c r="C11" s="14" t="str">
        <f>IFERROR(VLOOKUP(B11,[4]PELIGROS!$B$7:$D$130,2,FALSE),"")</f>
        <v>Sobrecarga de Trabajo</v>
      </c>
      <c r="D11" s="14" t="str">
        <f>IFERROR(VLOOKUP(B11,[4]PELIGROS!$B$7:$D$130,3,FALSE),"")</f>
        <v>Fatiga, estrés</v>
      </c>
      <c r="E11" s="15" t="s">
        <v>95</v>
      </c>
      <c r="F11" s="27" t="s">
        <v>101</v>
      </c>
      <c r="G11" s="14" t="s">
        <v>97</v>
      </c>
      <c r="H11" s="14">
        <v>1</v>
      </c>
      <c r="I11" s="14">
        <v>2</v>
      </c>
      <c r="J11" s="14">
        <v>2</v>
      </c>
      <c r="K11" s="14">
        <v>3</v>
      </c>
      <c r="L11" s="14">
        <f t="shared" si="6"/>
        <v>8</v>
      </c>
      <c r="M11" s="14">
        <v>2</v>
      </c>
      <c r="N11" s="14">
        <f t="shared" si="7"/>
        <v>16</v>
      </c>
      <c r="O11" s="41" t="str">
        <f t="shared" si="2"/>
        <v>MODERADO</v>
      </c>
      <c r="P11" s="16" t="s">
        <v>24</v>
      </c>
      <c r="Q11" s="14" t="s">
        <v>27</v>
      </c>
      <c r="R11" s="15" t="s">
        <v>27</v>
      </c>
      <c r="S11" s="15" t="s">
        <v>27</v>
      </c>
      <c r="T11" s="14" t="s">
        <v>115</v>
      </c>
      <c r="U11" s="16" t="s">
        <v>27</v>
      </c>
      <c r="V11" s="14">
        <v>1</v>
      </c>
      <c r="W11" s="14">
        <v>1</v>
      </c>
      <c r="X11" s="14">
        <v>1</v>
      </c>
      <c r="Y11" s="15">
        <v>3</v>
      </c>
      <c r="Z11" s="15">
        <f t="shared" si="8"/>
        <v>6</v>
      </c>
      <c r="AA11" s="14">
        <v>1</v>
      </c>
      <c r="AB11" s="15">
        <f t="shared" si="9"/>
        <v>6</v>
      </c>
      <c r="AC11" s="56" t="str">
        <f t="shared" si="5"/>
        <v>TOLERABLE</v>
      </c>
    </row>
    <row r="12" spans="1:29" ht="105.75" customHeight="1" x14ac:dyDescent="0.35">
      <c r="A12" s="106" t="s">
        <v>128</v>
      </c>
      <c r="B12" s="14">
        <v>101</v>
      </c>
      <c r="C12" s="14" t="str">
        <f>IFERROR(VLOOKUP(B12,[4]PELIGROS!$B$7:$D$130,2,FALSE),"")</f>
        <v>Objetos en el Suelo</v>
      </c>
      <c r="D12" s="14" t="str">
        <f>IFERROR(VLOOKUP(B12,[4]PELIGROS!$B$7:$D$130,3,FALSE),"")</f>
        <v>Caída al mismo nivel, tropesones, golpes, rasmilladuras, daño a la salud</v>
      </c>
      <c r="E12" s="15" t="s">
        <v>95</v>
      </c>
      <c r="F12" s="28" t="s">
        <v>102</v>
      </c>
      <c r="G12" s="15" t="s">
        <v>76</v>
      </c>
      <c r="H12" s="15">
        <v>1</v>
      </c>
      <c r="I12" s="15">
        <v>1</v>
      </c>
      <c r="J12" s="15">
        <v>2</v>
      </c>
      <c r="K12" s="15">
        <v>3</v>
      </c>
      <c r="L12" s="15">
        <f t="shared" ref="L12:L16" si="10">H12+I12+J12+K12</f>
        <v>7</v>
      </c>
      <c r="M12" s="15">
        <v>1</v>
      </c>
      <c r="N12" s="15">
        <f t="shared" ref="N12:N16" si="11">L12*M12</f>
        <v>7</v>
      </c>
      <c r="O12" s="40" t="str">
        <f t="shared" si="2"/>
        <v>TOLERABLE</v>
      </c>
      <c r="P12" s="16" t="s">
        <v>20</v>
      </c>
      <c r="Q12" s="14" t="s">
        <v>27</v>
      </c>
      <c r="R12" s="15" t="s">
        <v>27</v>
      </c>
      <c r="S12" s="15" t="s">
        <v>27</v>
      </c>
      <c r="T12" s="15" t="s">
        <v>121</v>
      </c>
      <c r="U12" s="16" t="s">
        <v>138</v>
      </c>
      <c r="V12" s="15">
        <v>1</v>
      </c>
      <c r="W12" s="15">
        <v>1</v>
      </c>
      <c r="X12" s="15">
        <v>1</v>
      </c>
      <c r="Y12" s="15">
        <v>2</v>
      </c>
      <c r="Z12" s="15">
        <f t="shared" ref="Z12:Z13" si="12">V12+W12+X12+Y12</f>
        <v>5</v>
      </c>
      <c r="AA12" s="15">
        <v>1</v>
      </c>
      <c r="AB12" s="15">
        <f t="shared" ref="AB12:AB16" si="13">Z12*AA12</f>
        <v>5</v>
      </c>
      <c r="AC12" s="56" t="str">
        <f t="shared" si="5"/>
        <v>TOLERABLE</v>
      </c>
    </row>
    <row r="13" spans="1:29" ht="128.25" customHeight="1" thickBot="1" x14ac:dyDescent="0.4">
      <c r="A13" s="107"/>
      <c r="B13" s="32">
        <v>102</v>
      </c>
      <c r="C13" s="32" t="str">
        <f>IFERROR(VLOOKUP(B13,[4]PELIGROS!$B$7:$D$130,2,FALSE),"")</f>
        <v>Líquidos/emulsiones en el Suelo</v>
      </c>
      <c r="D13" s="32" t="str">
        <f>IFERROR(VLOOKUP(B13,[4]PELIGROS!$B$7:$D$130,3,FALSE),"")</f>
        <v>Caída al mismo nivel, golpes, resbalones</v>
      </c>
      <c r="E13" s="35" t="s">
        <v>95</v>
      </c>
      <c r="F13" s="47" t="s">
        <v>102</v>
      </c>
      <c r="G13" s="35" t="s">
        <v>76</v>
      </c>
      <c r="H13" s="35">
        <v>1</v>
      </c>
      <c r="I13" s="35">
        <v>1</v>
      </c>
      <c r="J13" s="35">
        <v>2</v>
      </c>
      <c r="K13" s="35">
        <v>3</v>
      </c>
      <c r="L13" s="35">
        <f t="shared" si="10"/>
        <v>7</v>
      </c>
      <c r="M13" s="35">
        <v>1</v>
      </c>
      <c r="N13" s="35">
        <f t="shared" si="11"/>
        <v>7</v>
      </c>
      <c r="O13" s="64" t="str">
        <f t="shared" si="2"/>
        <v>TOLERABLE</v>
      </c>
      <c r="P13" s="46" t="s">
        <v>20</v>
      </c>
      <c r="Q13" s="32" t="s">
        <v>27</v>
      </c>
      <c r="R13" s="35" t="s">
        <v>27</v>
      </c>
      <c r="S13" s="35" t="s">
        <v>27</v>
      </c>
      <c r="T13" s="35" t="s">
        <v>118</v>
      </c>
      <c r="U13" s="16" t="s">
        <v>138</v>
      </c>
      <c r="V13" s="35">
        <v>1</v>
      </c>
      <c r="W13" s="35">
        <v>1</v>
      </c>
      <c r="X13" s="35">
        <v>1</v>
      </c>
      <c r="Y13" s="35">
        <v>3</v>
      </c>
      <c r="Z13" s="35">
        <f t="shared" si="12"/>
        <v>6</v>
      </c>
      <c r="AA13" s="35">
        <v>1</v>
      </c>
      <c r="AB13" s="35">
        <f t="shared" si="13"/>
        <v>6</v>
      </c>
      <c r="AC13" s="60" t="str">
        <f t="shared" si="5"/>
        <v>TOLERABLE</v>
      </c>
    </row>
    <row r="14" spans="1:29" ht="139.5" customHeight="1" x14ac:dyDescent="0.35">
      <c r="A14" s="104"/>
      <c r="B14" s="14">
        <v>106</v>
      </c>
      <c r="C14" s="14" t="str">
        <f>IFERROR(VLOOKUP(B14,[4]PELIGROS!$B$7:$D$130,2,FALSE),"")</f>
        <v>Uso de escaleras fijas</v>
      </c>
      <c r="D14" s="14" t="str">
        <f>IFERROR(VLOOKUP(B14,[4]PELIGROS!$B$7:$D$130,3,FALSE),"")</f>
        <v>Resbalones, caídas a distinto nivel, golpes, fracturas, muerte.</v>
      </c>
      <c r="E14" s="15" t="s">
        <v>95</v>
      </c>
      <c r="F14" s="28" t="s">
        <v>99</v>
      </c>
      <c r="G14" s="15" t="s">
        <v>76</v>
      </c>
      <c r="H14" s="15">
        <v>1</v>
      </c>
      <c r="I14" s="15">
        <v>2</v>
      </c>
      <c r="J14" s="15">
        <v>2</v>
      </c>
      <c r="K14" s="15">
        <v>3</v>
      </c>
      <c r="L14" s="15">
        <f t="shared" si="10"/>
        <v>8</v>
      </c>
      <c r="M14" s="15">
        <v>3</v>
      </c>
      <c r="N14" s="15">
        <f t="shared" si="11"/>
        <v>24</v>
      </c>
      <c r="O14" s="42" t="str">
        <f t="shared" si="2"/>
        <v>IMPORTANTE</v>
      </c>
      <c r="P14" s="16" t="s">
        <v>20</v>
      </c>
      <c r="Q14" s="14" t="s">
        <v>27</v>
      </c>
      <c r="R14" s="15" t="s">
        <v>27</v>
      </c>
      <c r="S14" s="15" t="s">
        <v>28</v>
      </c>
      <c r="T14" s="15" t="s">
        <v>109</v>
      </c>
      <c r="U14" s="16" t="s">
        <v>138</v>
      </c>
      <c r="V14" s="15">
        <v>1</v>
      </c>
      <c r="W14" s="15">
        <v>1</v>
      </c>
      <c r="X14" s="15">
        <v>1</v>
      </c>
      <c r="Y14" s="15">
        <v>3</v>
      </c>
      <c r="Z14" s="15">
        <f>V14+W14+X14+Y14</f>
        <v>6</v>
      </c>
      <c r="AA14" s="15">
        <v>2</v>
      </c>
      <c r="AB14" s="15">
        <f t="shared" si="13"/>
        <v>12</v>
      </c>
      <c r="AC14" s="61" t="str">
        <f t="shared" si="5"/>
        <v>MODERADO</v>
      </c>
    </row>
    <row r="15" spans="1:29" ht="136.5" customHeight="1" x14ac:dyDescent="0.35">
      <c r="A15" s="104"/>
      <c r="B15" s="14">
        <v>200</v>
      </c>
      <c r="C15" s="14" t="str">
        <f>IFERROR(VLOOKUP(B15,[4]PELIGROS!$B$7:$D$130,2,FALSE),"")</f>
        <v>Tránsito vehicular</v>
      </c>
      <c r="D15" s="14" t="str">
        <f>IFERROR(VLOOKUP(B15,[4]PELIGROS!$B$7:$D$130,3,FALSE),"")</f>
        <v>Colisión, atropello, volcadura</v>
      </c>
      <c r="E15" s="15" t="s">
        <v>95</v>
      </c>
      <c r="F15" s="28" t="s">
        <v>99</v>
      </c>
      <c r="G15" s="15" t="s">
        <v>76</v>
      </c>
      <c r="H15" s="15">
        <v>1</v>
      </c>
      <c r="I15" s="15">
        <v>2</v>
      </c>
      <c r="J15" s="15">
        <v>2</v>
      </c>
      <c r="K15" s="15">
        <v>3</v>
      </c>
      <c r="L15" s="15">
        <f t="shared" si="10"/>
        <v>8</v>
      </c>
      <c r="M15" s="15">
        <v>3</v>
      </c>
      <c r="N15" s="15">
        <f t="shared" si="11"/>
        <v>24</v>
      </c>
      <c r="O15" s="42" t="str">
        <f t="shared" si="2"/>
        <v>IMPORTANTE</v>
      </c>
      <c r="P15" s="16" t="s">
        <v>20</v>
      </c>
      <c r="Q15" s="14" t="s">
        <v>27</v>
      </c>
      <c r="R15" s="15" t="s">
        <v>27</v>
      </c>
      <c r="S15" s="15" t="s">
        <v>27</v>
      </c>
      <c r="T15" s="15" t="s">
        <v>109</v>
      </c>
      <c r="U15" s="15" t="s">
        <v>139</v>
      </c>
      <c r="V15" s="15">
        <v>1</v>
      </c>
      <c r="W15" s="15">
        <v>1</v>
      </c>
      <c r="X15" s="15">
        <v>1</v>
      </c>
      <c r="Y15" s="15">
        <v>3</v>
      </c>
      <c r="Z15" s="15">
        <f t="shared" ref="Z15:Z16" si="14">V15+W15+X15+Y15</f>
        <v>6</v>
      </c>
      <c r="AA15" s="15">
        <v>2</v>
      </c>
      <c r="AB15" s="15">
        <f t="shared" si="13"/>
        <v>12</v>
      </c>
      <c r="AC15" s="61" t="str">
        <f t="shared" si="5"/>
        <v>MODERADO</v>
      </c>
    </row>
    <row r="16" spans="1:29" ht="153.75" customHeight="1" x14ac:dyDescent="0.35">
      <c r="A16" s="104"/>
      <c r="B16" s="14">
        <v>300</v>
      </c>
      <c r="C16" s="14" t="s">
        <v>129</v>
      </c>
      <c r="D16" s="14" t="s">
        <v>130</v>
      </c>
      <c r="E16" s="15" t="s">
        <v>95</v>
      </c>
      <c r="F16" s="28" t="s">
        <v>99</v>
      </c>
      <c r="G16" s="15" t="s">
        <v>76</v>
      </c>
      <c r="H16" s="15">
        <v>1</v>
      </c>
      <c r="I16" s="15">
        <v>2</v>
      </c>
      <c r="J16" s="15">
        <v>2</v>
      </c>
      <c r="K16" s="15">
        <v>3</v>
      </c>
      <c r="L16" s="15">
        <f t="shared" si="10"/>
        <v>8</v>
      </c>
      <c r="M16" s="15">
        <v>3</v>
      </c>
      <c r="N16" s="15">
        <f t="shared" si="11"/>
        <v>24</v>
      </c>
      <c r="O16" s="42" t="str">
        <f t="shared" si="2"/>
        <v>IMPORTANTE</v>
      </c>
      <c r="P16" s="16" t="s">
        <v>20</v>
      </c>
      <c r="Q16" s="14" t="s">
        <v>27</v>
      </c>
      <c r="R16" s="15" t="s">
        <v>27</v>
      </c>
      <c r="S16" s="15" t="s">
        <v>21</v>
      </c>
      <c r="T16" s="15" t="s">
        <v>109</v>
      </c>
      <c r="U16" s="16" t="s">
        <v>27</v>
      </c>
      <c r="V16" s="15">
        <v>1</v>
      </c>
      <c r="W16" s="15">
        <v>1</v>
      </c>
      <c r="X16" s="15">
        <v>1</v>
      </c>
      <c r="Y16" s="15">
        <v>3</v>
      </c>
      <c r="Z16" s="15">
        <f t="shared" si="14"/>
        <v>6</v>
      </c>
      <c r="AA16" s="15">
        <v>2</v>
      </c>
      <c r="AB16" s="15">
        <f t="shared" si="13"/>
        <v>12</v>
      </c>
      <c r="AC16" s="61" t="str">
        <f t="shared" si="5"/>
        <v>MODERADO</v>
      </c>
    </row>
    <row r="17" spans="1:29" ht="143.25" customHeight="1" x14ac:dyDescent="0.35">
      <c r="A17" s="104"/>
      <c r="B17" s="14">
        <v>407</v>
      </c>
      <c r="C17" s="14" t="str">
        <f>IFERROR(VLOOKUP(B17,[4]PELIGROS!$B$7:$D$130,2,FALSE),"")</f>
        <v>Generación de polvo</v>
      </c>
      <c r="D17" s="14" t="str">
        <f>IFERROR(VLOOKUP(B17,[4]PELIGROS!$B$7:$D$130,3,FALSE),"")</f>
        <v>Inhalación de polvo, reacciones alérgicas, irritaciones a la vista, daños a la salud.</v>
      </c>
      <c r="E17" s="15" t="s">
        <v>105</v>
      </c>
      <c r="F17" s="28" t="s">
        <v>98</v>
      </c>
      <c r="G17" s="15" t="s">
        <v>97</v>
      </c>
      <c r="H17" s="15">
        <v>1</v>
      </c>
      <c r="I17" s="15">
        <v>2</v>
      </c>
      <c r="J17" s="15">
        <v>2</v>
      </c>
      <c r="K17" s="15">
        <v>3</v>
      </c>
      <c r="L17" s="15">
        <f t="shared" ref="L17:L29" si="15">H17+I17+J17+K17</f>
        <v>8</v>
      </c>
      <c r="M17" s="15">
        <v>3</v>
      </c>
      <c r="N17" s="15">
        <f t="shared" ref="N17:N29" si="16">L17*M17</f>
        <v>24</v>
      </c>
      <c r="O17" s="42" t="str">
        <f t="shared" si="2"/>
        <v>IMPORTANTE</v>
      </c>
      <c r="P17" s="16" t="s">
        <v>23</v>
      </c>
      <c r="Q17" s="14" t="s">
        <v>27</v>
      </c>
      <c r="R17" s="15" t="s">
        <v>27</v>
      </c>
      <c r="S17" s="15" t="s">
        <v>27</v>
      </c>
      <c r="T17" s="18" t="s">
        <v>112</v>
      </c>
      <c r="U17" s="16" t="s">
        <v>140</v>
      </c>
      <c r="V17" s="15">
        <v>1</v>
      </c>
      <c r="W17" s="15">
        <v>1</v>
      </c>
      <c r="X17" s="15">
        <v>1</v>
      </c>
      <c r="Y17" s="15">
        <v>3</v>
      </c>
      <c r="Z17" s="15">
        <f t="shared" ref="Z17:Z25" si="17">V17+W17+X17+Y17</f>
        <v>6</v>
      </c>
      <c r="AA17" s="15">
        <v>2</v>
      </c>
      <c r="AB17" s="15">
        <f t="shared" ref="AB17:AB25" si="18">Z17*AA17</f>
        <v>12</v>
      </c>
      <c r="AC17" s="61" t="str">
        <f t="shared" si="5"/>
        <v>MODERADO</v>
      </c>
    </row>
    <row r="18" spans="1:29" ht="115.5" customHeight="1" thickBot="1" x14ac:dyDescent="0.4">
      <c r="A18" s="104"/>
      <c r="B18" s="32">
        <v>600</v>
      </c>
      <c r="C18" s="32" t="str">
        <f>IFERROR(VLOOKUP(B18,[4]PELIGROS!$B$7:$D$130,2,FALSE),"")</f>
        <v>Fluidos o sustancias calientes</v>
      </c>
      <c r="D18" s="32" t="str">
        <f>IFERROR(VLOOKUP(B18,[4]PELIGROS!$B$7:$D$130,3,FALSE),"")</f>
        <v>Quemaduras de primer, segundo y tercer grado.</v>
      </c>
      <c r="E18" s="35" t="s">
        <v>95</v>
      </c>
      <c r="F18" s="47" t="s">
        <v>98</v>
      </c>
      <c r="G18" s="35" t="s">
        <v>76</v>
      </c>
      <c r="H18" s="35">
        <v>1</v>
      </c>
      <c r="I18" s="35">
        <v>2</v>
      </c>
      <c r="J18" s="35">
        <v>2</v>
      </c>
      <c r="K18" s="35">
        <v>3</v>
      </c>
      <c r="L18" s="35">
        <f t="shared" si="15"/>
        <v>8</v>
      </c>
      <c r="M18" s="35">
        <v>3</v>
      </c>
      <c r="N18" s="35">
        <f t="shared" si="16"/>
        <v>24</v>
      </c>
      <c r="O18" s="45" t="str">
        <f t="shared" si="2"/>
        <v>IMPORTANTE</v>
      </c>
      <c r="P18" s="46" t="s">
        <v>20</v>
      </c>
      <c r="Q18" s="32" t="s">
        <v>27</v>
      </c>
      <c r="R18" s="35" t="s">
        <v>27</v>
      </c>
      <c r="S18" s="35" t="s">
        <v>27</v>
      </c>
      <c r="T18" s="48" t="s">
        <v>112</v>
      </c>
      <c r="U18" s="46" t="s">
        <v>119</v>
      </c>
      <c r="V18" s="35">
        <v>1</v>
      </c>
      <c r="W18" s="35">
        <v>1</v>
      </c>
      <c r="X18" s="35">
        <v>1</v>
      </c>
      <c r="Y18" s="35">
        <v>3</v>
      </c>
      <c r="Z18" s="35">
        <f t="shared" si="17"/>
        <v>6</v>
      </c>
      <c r="AA18" s="35">
        <v>2</v>
      </c>
      <c r="AB18" s="35">
        <f t="shared" si="18"/>
        <v>12</v>
      </c>
      <c r="AC18" s="66" t="str">
        <f t="shared" si="5"/>
        <v>MODERADO</v>
      </c>
    </row>
    <row r="19" spans="1:29" ht="113.25" customHeight="1" x14ac:dyDescent="0.35">
      <c r="A19" s="105"/>
      <c r="B19" s="14">
        <v>602</v>
      </c>
      <c r="C19" s="14" t="str">
        <f>IFERROR(VLOOKUP(B19,[4]PELIGROS!$B$7:$D$130,2,FALSE),"")</f>
        <v>Ambientes con altas temperaturas</v>
      </c>
      <c r="D19" s="14" t="str">
        <f>IFERROR(VLOOKUP(B19,[4]PELIGROS!$B$7:$D$130,3,FALSE),"")</f>
        <v>Exposición a ambientes con altas temperaturas estrés térmico</v>
      </c>
      <c r="E19" s="15" t="s">
        <v>95</v>
      </c>
      <c r="F19" s="28" t="s">
        <v>98</v>
      </c>
      <c r="G19" s="15" t="s">
        <v>76</v>
      </c>
      <c r="H19" s="15">
        <v>1</v>
      </c>
      <c r="I19" s="15">
        <v>2</v>
      </c>
      <c r="J19" s="15">
        <v>2</v>
      </c>
      <c r="K19" s="15">
        <v>3</v>
      </c>
      <c r="L19" s="15">
        <f t="shared" si="15"/>
        <v>8</v>
      </c>
      <c r="M19" s="15">
        <v>2</v>
      </c>
      <c r="N19" s="15">
        <f t="shared" si="16"/>
        <v>16</v>
      </c>
      <c r="O19" s="41" t="str">
        <f t="shared" si="2"/>
        <v>MODERADO</v>
      </c>
      <c r="P19" s="16" t="s">
        <v>22</v>
      </c>
      <c r="Q19" s="14" t="s">
        <v>27</v>
      </c>
      <c r="R19" s="15" t="s">
        <v>27</v>
      </c>
      <c r="S19" s="15" t="s">
        <v>111</v>
      </c>
      <c r="T19" s="19" t="s">
        <v>112</v>
      </c>
      <c r="U19" s="16" t="s">
        <v>113</v>
      </c>
      <c r="V19" s="15">
        <v>1</v>
      </c>
      <c r="W19" s="15">
        <v>1</v>
      </c>
      <c r="X19" s="15">
        <v>1</v>
      </c>
      <c r="Y19" s="15">
        <v>2</v>
      </c>
      <c r="Z19" s="15">
        <f t="shared" si="17"/>
        <v>5</v>
      </c>
      <c r="AA19" s="15">
        <v>1</v>
      </c>
      <c r="AB19" s="15">
        <f t="shared" si="18"/>
        <v>5</v>
      </c>
      <c r="AC19" s="56" t="str">
        <f t="shared" si="5"/>
        <v>TOLERABLE</v>
      </c>
    </row>
    <row r="20" spans="1:29" ht="133.5" customHeight="1" x14ac:dyDescent="0.35">
      <c r="A20" s="104"/>
      <c r="B20" s="14">
        <v>607</v>
      </c>
      <c r="C20" s="14" t="str">
        <f>IFERROR(VLOOKUP(B20,[4]PELIGROS!$B$7:$D$130,2,FALSE),"")</f>
        <v>Materiales, equipos y/o herramientas calientes</v>
      </c>
      <c r="D20" s="14" t="str">
        <f>IFERROR(VLOOKUP(B20,[4]PELIGROS!$B$7:$D$130,3,FALSE),"")</f>
        <v>Contacto con superficies calientes, quemaduras.</v>
      </c>
      <c r="E20" s="15" t="s">
        <v>95</v>
      </c>
      <c r="F20" s="28" t="s">
        <v>98</v>
      </c>
      <c r="G20" s="15" t="s">
        <v>76</v>
      </c>
      <c r="H20" s="15">
        <v>1</v>
      </c>
      <c r="I20" s="15">
        <v>2</v>
      </c>
      <c r="J20" s="15">
        <v>2</v>
      </c>
      <c r="K20" s="15">
        <v>3</v>
      </c>
      <c r="L20" s="15">
        <f t="shared" si="15"/>
        <v>8</v>
      </c>
      <c r="M20" s="15">
        <v>2</v>
      </c>
      <c r="N20" s="15">
        <f t="shared" si="16"/>
        <v>16</v>
      </c>
      <c r="O20" s="41" t="str">
        <f t="shared" si="2"/>
        <v>MODERADO</v>
      </c>
      <c r="P20" s="16" t="s">
        <v>106</v>
      </c>
      <c r="Q20" s="14" t="s">
        <v>27</v>
      </c>
      <c r="R20" s="15" t="s">
        <v>27</v>
      </c>
      <c r="S20" s="15" t="s">
        <v>27</v>
      </c>
      <c r="T20" s="14" t="s">
        <v>109</v>
      </c>
      <c r="U20" s="14" t="s">
        <v>119</v>
      </c>
      <c r="V20" s="15">
        <v>1</v>
      </c>
      <c r="W20" s="15">
        <v>1</v>
      </c>
      <c r="X20" s="15">
        <v>1</v>
      </c>
      <c r="Y20" s="15">
        <v>3</v>
      </c>
      <c r="Z20" s="15">
        <f t="shared" si="17"/>
        <v>6</v>
      </c>
      <c r="AA20" s="15">
        <v>1</v>
      </c>
      <c r="AB20" s="15">
        <f t="shared" si="18"/>
        <v>6</v>
      </c>
      <c r="AC20" s="56" t="str">
        <f t="shared" si="5"/>
        <v>TOLERABLE</v>
      </c>
    </row>
    <row r="21" spans="1:29" ht="115" customHeight="1" x14ac:dyDescent="0.35">
      <c r="A21" s="104"/>
      <c r="B21" s="14">
        <v>610</v>
      </c>
      <c r="C21" s="14" t="str">
        <f>IFERROR(VLOOKUP(B21,[4]PELIGROS!$B$7:$D$130,2,FALSE),"")</f>
        <v>Vapor de agua</v>
      </c>
      <c r="D21" s="14" t="str">
        <f>IFERROR(VLOOKUP(B21,[4]PELIGROS!$B$7:$D$130,3,FALSE),"")</f>
        <v>Inhalación de vapor de agua, quemaduras de primer, segundo y tercer grado.</v>
      </c>
      <c r="E21" s="15" t="s">
        <v>95</v>
      </c>
      <c r="F21" s="28" t="s">
        <v>98</v>
      </c>
      <c r="G21" s="15" t="s">
        <v>76</v>
      </c>
      <c r="H21" s="15">
        <v>1</v>
      </c>
      <c r="I21" s="15">
        <v>2</v>
      </c>
      <c r="J21" s="15">
        <v>2</v>
      </c>
      <c r="K21" s="15">
        <v>3</v>
      </c>
      <c r="L21" s="15">
        <f t="shared" si="15"/>
        <v>8</v>
      </c>
      <c r="M21" s="15">
        <v>2</v>
      </c>
      <c r="N21" s="15">
        <f t="shared" si="16"/>
        <v>16</v>
      </c>
      <c r="O21" s="41" t="str">
        <f t="shared" si="2"/>
        <v>MODERADO</v>
      </c>
      <c r="P21" s="16" t="s">
        <v>20</v>
      </c>
      <c r="Q21" s="14" t="s">
        <v>27</v>
      </c>
      <c r="R21" s="15" t="s">
        <v>27</v>
      </c>
      <c r="S21" s="15" t="s">
        <v>27</v>
      </c>
      <c r="T21" s="14" t="s">
        <v>112</v>
      </c>
      <c r="U21" s="14" t="s">
        <v>119</v>
      </c>
      <c r="V21" s="15">
        <v>1</v>
      </c>
      <c r="W21" s="15">
        <v>1</v>
      </c>
      <c r="X21" s="15">
        <v>1</v>
      </c>
      <c r="Y21" s="15">
        <v>3</v>
      </c>
      <c r="Z21" s="15">
        <f t="shared" si="17"/>
        <v>6</v>
      </c>
      <c r="AA21" s="15">
        <v>1</v>
      </c>
      <c r="AB21" s="15">
        <f t="shared" si="18"/>
        <v>6</v>
      </c>
      <c r="AC21" s="56" t="str">
        <f t="shared" si="5"/>
        <v>TOLERABLE</v>
      </c>
    </row>
    <row r="22" spans="1:29" ht="174" customHeight="1" x14ac:dyDescent="0.35">
      <c r="A22" s="104"/>
      <c r="B22" s="14">
        <v>800</v>
      </c>
      <c r="C22" s="14" t="str">
        <f>IFERROR(VLOOKUP(B22,[4]PELIGROS!$B$7:$D$130,2,FALSE),"")</f>
        <v>Ruido debido a máquinas o equipos</v>
      </c>
      <c r="D22" s="14" t="str">
        <f>IFERROR(VLOOKUP(B22,[4]PELIGROS!$B$7:$D$130,3,FALSE),"")</f>
        <v>Exposición continua al ruido, hipoacusia, tensión muscular, estrés, falta de concentración.</v>
      </c>
      <c r="E22" s="15" t="s">
        <v>95</v>
      </c>
      <c r="F22" s="28" t="s">
        <v>98</v>
      </c>
      <c r="G22" s="15" t="s">
        <v>97</v>
      </c>
      <c r="H22" s="15">
        <v>1</v>
      </c>
      <c r="I22" s="15">
        <v>2</v>
      </c>
      <c r="J22" s="15">
        <v>2</v>
      </c>
      <c r="K22" s="15">
        <v>3</v>
      </c>
      <c r="L22" s="15">
        <f t="shared" si="15"/>
        <v>8</v>
      </c>
      <c r="M22" s="15">
        <v>3</v>
      </c>
      <c r="N22" s="15">
        <f t="shared" si="16"/>
        <v>24</v>
      </c>
      <c r="O22" s="42" t="str">
        <f t="shared" si="2"/>
        <v>IMPORTANTE</v>
      </c>
      <c r="P22" s="16" t="s">
        <v>24</v>
      </c>
      <c r="Q22" s="14" t="s">
        <v>27</v>
      </c>
      <c r="R22" s="15" t="s">
        <v>27</v>
      </c>
      <c r="S22" s="15" t="s">
        <v>27</v>
      </c>
      <c r="T22" s="17" t="s">
        <v>126</v>
      </c>
      <c r="U22" s="14" t="s">
        <v>141</v>
      </c>
      <c r="V22" s="15">
        <v>1</v>
      </c>
      <c r="W22" s="15">
        <v>1</v>
      </c>
      <c r="X22" s="15">
        <v>1</v>
      </c>
      <c r="Y22" s="15">
        <v>3</v>
      </c>
      <c r="Z22" s="15">
        <f t="shared" si="17"/>
        <v>6</v>
      </c>
      <c r="AA22" s="15">
        <v>1</v>
      </c>
      <c r="AB22" s="15">
        <f t="shared" si="18"/>
        <v>6</v>
      </c>
      <c r="AC22" s="56" t="str">
        <f t="shared" si="5"/>
        <v>TOLERABLE</v>
      </c>
    </row>
    <row r="23" spans="1:29" ht="408" customHeight="1" x14ac:dyDescent="0.35">
      <c r="A23" s="102"/>
      <c r="B23" s="14">
        <v>908</v>
      </c>
      <c r="C23" s="14" t="str">
        <f>IFERROR(VLOOKUP(B23,[4]PELIGROS!$B$7:$D$130,2,FALSE),"")</f>
        <v>Virus SARS-CoV-2 (Virus que produce la enfermedad COVID-19)</v>
      </c>
      <c r="D23" s="14" t="str">
        <f>IFERROR(VLOOKUP(B23,[4]PELIGROS!$B$7:$D$130,3,FALSE),"")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3" s="15" t="s">
        <v>95</v>
      </c>
      <c r="F23" s="28" t="s">
        <v>96</v>
      </c>
      <c r="G23" s="37" t="s">
        <v>97</v>
      </c>
      <c r="H23" s="38">
        <v>1</v>
      </c>
      <c r="I23" s="38">
        <v>1</v>
      </c>
      <c r="J23" s="38">
        <v>1</v>
      </c>
      <c r="K23" s="37">
        <v>3</v>
      </c>
      <c r="L23" s="37">
        <f t="shared" si="15"/>
        <v>6</v>
      </c>
      <c r="M23" s="38">
        <v>3</v>
      </c>
      <c r="N23" s="38">
        <f t="shared" si="16"/>
        <v>18</v>
      </c>
      <c r="O23" s="43" t="str">
        <f t="shared" ref="O23:O25" si="19">IF(N23&gt;=25,"INTOLERABLE",IF(N23&gt;=17,"IMPORTANTE",IF(N23&gt;=9,"MODERADO",IF(N23&gt;=5,"TOLERABLE","TRIVIAL"))))</f>
        <v>IMPORTANTE</v>
      </c>
      <c r="P23" s="39" t="s">
        <v>155</v>
      </c>
      <c r="Q23" s="14" t="s">
        <v>27</v>
      </c>
      <c r="R23" s="14" t="s">
        <v>27</v>
      </c>
      <c r="S23" s="14" t="s">
        <v>27</v>
      </c>
      <c r="T23" s="17" t="s">
        <v>132</v>
      </c>
      <c r="U23" s="14" t="s">
        <v>27</v>
      </c>
      <c r="V23" s="38">
        <v>1</v>
      </c>
      <c r="W23" s="38">
        <v>1</v>
      </c>
      <c r="X23" s="38">
        <v>1</v>
      </c>
      <c r="Y23" s="38">
        <v>1</v>
      </c>
      <c r="Z23" s="38">
        <f t="shared" si="17"/>
        <v>4</v>
      </c>
      <c r="AA23" s="38">
        <v>2</v>
      </c>
      <c r="AB23" s="38">
        <f t="shared" si="18"/>
        <v>8</v>
      </c>
      <c r="AC23" s="56" t="str">
        <f t="shared" ref="AC23:AC25" si="20">IF(AB23&gt;=25,"INTOLERABLE",IF(AB23&gt;=17,"IMPORTANTE",IF(AB23&gt;=9,"MODERADO",IF(AB23&gt;=5,"TOLERABLE","TRIVIAL"))))</f>
        <v>TOLERABLE</v>
      </c>
    </row>
    <row r="24" spans="1:29" ht="214.5" customHeight="1" x14ac:dyDescent="0.35">
      <c r="A24" s="106" t="s">
        <v>146</v>
      </c>
      <c r="B24" s="15" t="s">
        <v>27</v>
      </c>
      <c r="C24" s="14" t="s">
        <v>147</v>
      </c>
      <c r="D24" s="14" t="s">
        <v>148</v>
      </c>
      <c r="E24" s="68" t="s">
        <v>95</v>
      </c>
      <c r="F24" s="69" t="s">
        <v>149</v>
      </c>
      <c r="G24" s="68" t="s">
        <v>76</v>
      </c>
      <c r="H24" s="14">
        <v>1</v>
      </c>
      <c r="I24" s="14">
        <v>2</v>
      </c>
      <c r="J24" s="14">
        <v>2</v>
      </c>
      <c r="K24" s="15">
        <v>2</v>
      </c>
      <c r="L24" s="15">
        <f t="shared" si="15"/>
        <v>7</v>
      </c>
      <c r="M24" s="14">
        <v>3</v>
      </c>
      <c r="N24" s="15">
        <f t="shared" si="16"/>
        <v>21</v>
      </c>
      <c r="O24" s="70" t="str">
        <f t="shared" si="19"/>
        <v>IMPORTANTE</v>
      </c>
      <c r="P24" s="39" t="s">
        <v>150</v>
      </c>
      <c r="Q24" s="15" t="s">
        <v>27</v>
      </c>
      <c r="R24" s="14" t="s">
        <v>27</v>
      </c>
      <c r="S24" s="16" t="s">
        <v>27</v>
      </c>
      <c r="T24" s="17" t="s">
        <v>151</v>
      </c>
      <c r="U24" s="15" t="s">
        <v>27</v>
      </c>
      <c r="V24" s="14">
        <v>1</v>
      </c>
      <c r="W24" s="14">
        <v>1</v>
      </c>
      <c r="X24" s="14">
        <v>1</v>
      </c>
      <c r="Y24" s="16">
        <v>1</v>
      </c>
      <c r="Z24" s="15">
        <f t="shared" si="17"/>
        <v>4</v>
      </c>
      <c r="AA24" s="14">
        <v>3</v>
      </c>
      <c r="AB24" s="15">
        <f t="shared" si="18"/>
        <v>12</v>
      </c>
      <c r="AC24" s="71" t="str">
        <f t="shared" si="20"/>
        <v>MODERADO</v>
      </c>
    </row>
    <row r="25" spans="1:29" ht="214.5" customHeight="1" x14ac:dyDescent="0.35">
      <c r="A25" s="104"/>
      <c r="B25" s="15" t="s">
        <v>27</v>
      </c>
      <c r="C25" s="14" t="s">
        <v>152</v>
      </c>
      <c r="D25" s="14" t="s">
        <v>153</v>
      </c>
      <c r="E25" s="68" t="s">
        <v>95</v>
      </c>
      <c r="F25" s="69" t="s">
        <v>154</v>
      </c>
      <c r="G25" s="68" t="s">
        <v>76</v>
      </c>
      <c r="H25" s="15">
        <v>1</v>
      </c>
      <c r="I25" s="15">
        <v>2</v>
      </c>
      <c r="J25" s="15">
        <v>2</v>
      </c>
      <c r="K25" s="15">
        <v>2</v>
      </c>
      <c r="L25" s="15">
        <f t="shared" si="15"/>
        <v>7</v>
      </c>
      <c r="M25" s="15">
        <v>3</v>
      </c>
      <c r="N25" s="15">
        <f t="shared" si="16"/>
        <v>21</v>
      </c>
      <c r="O25" s="70" t="str">
        <f t="shared" si="19"/>
        <v>IMPORTANTE</v>
      </c>
      <c r="P25" s="39" t="s">
        <v>150</v>
      </c>
      <c r="Q25" s="15" t="s">
        <v>27</v>
      </c>
      <c r="R25" s="14" t="s">
        <v>27</v>
      </c>
      <c r="S25" s="16" t="s">
        <v>27</v>
      </c>
      <c r="T25" s="15" t="s">
        <v>151</v>
      </c>
      <c r="U25" s="15" t="s">
        <v>27</v>
      </c>
      <c r="V25" s="15">
        <v>1</v>
      </c>
      <c r="W25" s="15">
        <v>1</v>
      </c>
      <c r="X25" s="15">
        <v>1</v>
      </c>
      <c r="Y25" s="16">
        <v>1</v>
      </c>
      <c r="Z25" s="15">
        <f t="shared" si="17"/>
        <v>4</v>
      </c>
      <c r="AA25" s="15">
        <v>3</v>
      </c>
      <c r="AB25" s="15">
        <f t="shared" si="18"/>
        <v>12</v>
      </c>
      <c r="AC25" s="71" t="str">
        <f t="shared" si="20"/>
        <v>MODERADO</v>
      </c>
    </row>
    <row r="26" spans="1:29" ht="155" x14ac:dyDescent="0.35">
      <c r="A26" s="100" t="s">
        <v>71</v>
      </c>
      <c r="B26" s="32"/>
      <c r="C26" s="32" t="s">
        <v>72</v>
      </c>
      <c r="D26" s="32" t="s">
        <v>73</v>
      </c>
      <c r="E26" s="34" t="s">
        <v>74</v>
      </c>
      <c r="F26" s="33" t="s">
        <v>75</v>
      </c>
      <c r="G26" s="34" t="s">
        <v>76</v>
      </c>
      <c r="H26" s="35">
        <v>1</v>
      </c>
      <c r="I26" s="35">
        <v>1</v>
      </c>
      <c r="J26" s="35">
        <v>1</v>
      </c>
      <c r="K26" s="32">
        <v>3</v>
      </c>
      <c r="L26" s="35">
        <f t="shared" si="15"/>
        <v>6</v>
      </c>
      <c r="M26" s="35">
        <v>3</v>
      </c>
      <c r="N26" s="35">
        <f t="shared" si="16"/>
        <v>18</v>
      </c>
      <c r="O26" s="45" t="str">
        <f t="shared" si="2"/>
        <v>IMPORTANTE</v>
      </c>
      <c r="P26" s="32" t="s">
        <v>77</v>
      </c>
      <c r="Q26" s="32" t="s">
        <v>27</v>
      </c>
      <c r="R26" s="32" t="s">
        <v>27</v>
      </c>
      <c r="S26" s="32" t="s">
        <v>116</v>
      </c>
      <c r="T26" s="32" t="s">
        <v>117</v>
      </c>
      <c r="U26" s="46" t="s">
        <v>27</v>
      </c>
      <c r="V26" s="35">
        <v>1</v>
      </c>
      <c r="W26" s="35">
        <v>1</v>
      </c>
      <c r="X26" s="35">
        <v>1</v>
      </c>
      <c r="Y26" s="35">
        <v>1</v>
      </c>
      <c r="Z26" s="35">
        <f t="shared" ref="Z26:Z29" si="21">V26+W26+X26+Y26</f>
        <v>4</v>
      </c>
      <c r="AA26" s="35">
        <v>2</v>
      </c>
      <c r="AB26" s="35">
        <f t="shared" ref="AB26:AB29" si="22">Z26*AA26</f>
        <v>8</v>
      </c>
      <c r="AC26" s="60" t="str">
        <f t="shared" si="5"/>
        <v>TOLERABLE</v>
      </c>
    </row>
    <row r="27" spans="1:29" s="29" customFormat="1" ht="151.75" customHeight="1" thickBot="1" x14ac:dyDescent="0.35">
      <c r="A27" s="101"/>
      <c r="B27" s="14">
        <v>1200</v>
      </c>
      <c r="C27" s="14" t="str">
        <f>IFERROR(VLOOKUP(B27,[4]PELIGROS!$B$7:$D$130,2,FALSE),"")</f>
        <v>Lluvia intensa</v>
      </c>
      <c r="D27" s="14" t="str">
        <f>IFERROR(VLOOKUP(B27,[4]PELIGROS!$B$7:$D$130,3,FALSE),"")</f>
        <v>Inundación, resbalones, colisión, resfríos.</v>
      </c>
      <c r="E27" s="78" t="s">
        <v>105</v>
      </c>
      <c r="F27" s="79" t="s">
        <v>75</v>
      </c>
      <c r="G27" s="78" t="s">
        <v>76</v>
      </c>
      <c r="H27" s="15">
        <v>1</v>
      </c>
      <c r="I27" s="15">
        <v>2</v>
      </c>
      <c r="J27" s="15">
        <v>2</v>
      </c>
      <c r="K27" s="14">
        <v>3</v>
      </c>
      <c r="L27" s="14">
        <f t="shared" si="15"/>
        <v>8</v>
      </c>
      <c r="M27" s="15">
        <v>2</v>
      </c>
      <c r="N27" s="14">
        <f t="shared" si="16"/>
        <v>16</v>
      </c>
      <c r="O27" s="41" t="str">
        <f t="shared" si="2"/>
        <v>MODERADO</v>
      </c>
      <c r="P27" s="16" t="s">
        <v>106</v>
      </c>
      <c r="Q27" s="16" t="s">
        <v>27</v>
      </c>
      <c r="R27" s="14" t="s">
        <v>27</v>
      </c>
      <c r="S27" s="14" t="s">
        <v>27</v>
      </c>
      <c r="T27" s="15" t="s">
        <v>120</v>
      </c>
      <c r="U27" s="16" t="s">
        <v>27</v>
      </c>
      <c r="V27" s="14">
        <v>1</v>
      </c>
      <c r="W27" s="14">
        <v>1</v>
      </c>
      <c r="X27" s="14">
        <v>1</v>
      </c>
      <c r="Y27" s="14">
        <v>3</v>
      </c>
      <c r="Z27" s="14">
        <f t="shared" si="21"/>
        <v>6</v>
      </c>
      <c r="AA27" s="14">
        <v>1</v>
      </c>
      <c r="AB27" s="14">
        <f t="shared" si="22"/>
        <v>6</v>
      </c>
      <c r="AC27" s="56" t="str">
        <f t="shared" si="5"/>
        <v>TOLERABLE</v>
      </c>
    </row>
    <row r="28" spans="1:29" s="29" customFormat="1" ht="118.5" customHeight="1" x14ac:dyDescent="0.3">
      <c r="A28" s="102"/>
      <c r="B28" s="14">
        <v>1202</v>
      </c>
      <c r="C28" s="14" t="str">
        <f>IFERROR(VLOOKUP(B28,[4]PELIGROS!$B$7:$D$130,2,FALSE),"")</f>
        <v>Tormenta Eléctrica</v>
      </c>
      <c r="D28" s="14" t="str">
        <f>IFERROR(VLOOKUP(B28,[4]PELIGROS!$B$7:$D$130,3,FALSE),"")</f>
        <v>Exposición a descarga eléctrica, electrización, electrocución, incendios</v>
      </c>
      <c r="E28" s="78"/>
      <c r="F28" s="79"/>
      <c r="G28" s="78"/>
      <c r="H28" s="15">
        <v>1</v>
      </c>
      <c r="I28" s="15">
        <v>2</v>
      </c>
      <c r="J28" s="15">
        <v>2</v>
      </c>
      <c r="K28" s="14">
        <v>3</v>
      </c>
      <c r="L28" s="14">
        <f t="shared" si="15"/>
        <v>8</v>
      </c>
      <c r="M28" s="15">
        <v>3</v>
      </c>
      <c r="N28" s="14">
        <f t="shared" si="16"/>
        <v>24</v>
      </c>
      <c r="O28" s="42" t="str">
        <f t="shared" si="2"/>
        <v>IMPORTANTE</v>
      </c>
      <c r="P28" s="16" t="s">
        <v>106</v>
      </c>
      <c r="Q28" s="16" t="s">
        <v>27</v>
      </c>
      <c r="R28" s="14" t="s">
        <v>27</v>
      </c>
      <c r="S28" s="14" t="s">
        <v>123</v>
      </c>
      <c r="T28" s="15" t="s">
        <v>124</v>
      </c>
      <c r="U28" s="16" t="s">
        <v>27</v>
      </c>
      <c r="V28" s="14">
        <v>1</v>
      </c>
      <c r="W28" s="14">
        <v>1</v>
      </c>
      <c r="X28" s="14">
        <v>1</v>
      </c>
      <c r="Y28" s="14">
        <v>3</v>
      </c>
      <c r="Z28" s="14">
        <f t="shared" si="21"/>
        <v>6</v>
      </c>
      <c r="AA28" s="14">
        <v>2</v>
      </c>
      <c r="AB28" s="14">
        <f t="shared" si="22"/>
        <v>12</v>
      </c>
      <c r="AC28" s="61" t="str">
        <f t="shared" si="5"/>
        <v>MODERADO</v>
      </c>
    </row>
    <row r="29" spans="1:29" s="29" customFormat="1" ht="117" customHeight="1" thickBot="1" x14ac:dyDescent="0.35">
      <c r="A29" s="101"/>
      <c r="B29" s="57">
        <v>1203</v>
      </c>
      <c r="C29" s="57" t="str">
        <f>IFERROR(VLOOKUP(B29,[4]PELIGROS!$B$7:$D$130,2,FALSE),"")</f>
        <v>Sismos</v>
      </c>
      <c r="D29" s="57" t="str">
        <f>IFERROR(VLOOKUP(B29,[4]PELIGROS!$B$7:$D$130,3,FALSE),"")</f>
        <v>Caída del personal/colapso de estructuras, golpes, aplastamiento, muerte</v>
      </c>
      <c r="E29" s="57" t="s">
        <v>74</v>
      </c>
      <c r="F29" s="80"/>
      <c r="G29" s="81"/>
      <c r="H29" s="58">
        <v>1</v>
      </c>
      <c r="I29" s="58">
        <v>2</v>
      </c>
      <c r="J29" s="58">
        <v>2</v>
      </c>
      <c r="K29" s="57">
        <v>3</v>
      </c>
      <c r="L29" s="57">
        <f t="shared" si="15"/>
        <v>8</v>
      </c>
      <c r="M29" s="58">
        <v>3</v>
      </c>
      <c r="N29" s="57">
        <f t="shared" si="16"/>
        <v>24</v>
      </c>
      <c r="O29" s="62" t="str">
        <f t="shared" si="2"/>
        <v>IMPORTANTE</v>
      </c>
      <c r="P29" s="59" t="s">
        <v>106</v>
      </c>
      <c r="Q29" s="59" t="s">
        <v>27</v>
      </c>
      <c r="R29" s="57" t="s">
        <v>27</v>
      </c>
      <c r="S29" s="57" t="s">
        <v>27</v>
      </c>
      <c r="T29" s="58" t="s">
        <v>112</v>
      </c>
      <c r="U29" s="59" t="s">
        <v>27</v>
      </c>
      <c r="V29" s="58">
        <v>1</v>
      </c>
      <c r="W29" s="58">
        <v>1</v>
      </c>
      <c r="X29" s="58">
        <v>1</v>
      </c>
      <c r="Y29" s="57">
        <v>3</v>
      </c>
      <c r="Z29" s="57">
        <f t="shared" si="21"/>
        <v>6</v>
      </c>
      <c r="AA29" s="58">
        <v>2</v>
      </c>
      <c r="AB29" s="57">
        <f t="shared" si="22"/>
        <v>12</v>
      </c>
      <c r="AC29" s="63" t="str">
        <f t="shared" si="5"/>
        <v>MODERADO</v>
      </c>
    </row>
    <row r="30" spans="1:29" s="21" customFormat="1" ht="16.5" customHeight="1" x14ac:dyDescent="0.35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20"/>
      <c r="T30" s="20"/>
      <c r="V30" s="22"/>
      <c r="W30" s="22"/>
      <c r="X30" s="22"/>
      <c r="Y30" s="22"/>
      <c r="Z30" s="22"/>
      <c r="AA30" s="22"/>
      <c r="AB30" s="22"/>
      <c r="AC30" s="22"/>
    </row>
    <row r="31" spans="1:29" ht="90" customHeight="1" x14ac:dyDescent="0.35">
      <c r="A31" s="82" t="s">
        <v>78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</row>
    <row r="32" spans="1:29" x14ac:dyDescent="0.35">
      <c r="B32" s="1"/>
      <c r="K32" s="23"/>
    </row>
    <row r="33" spans="1:30" ht="25" customHeight="1" x14ac:dyDescent="0.35">
      <c r="A33" s="1"/>
      <c r="B33" s="1"/>
      <c r="C33" s="83" t="s">
        <v>29</v>
      </c>
      <c r="D33" s="85" t="s">
        <v>30</v>
      </c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7"/>
      <c r="R33" s="140" t="s">
        <v>29</v>
      </c>
      <c r="S33" s="140" t="s">
        <v>31</v>
      </c>
      <c r="T33" s="140" t="s">
        <v>32</v>
      </c>
      <c r="V33" s="1"/>
      <c r="W33" s="1"/>
      <c r="X33" s="1"/>
      <c r="Y33" s="142" t="s">
        <v>32</v>
      </c>
      <c r="Z33" s="143"/>
      <c r="AA33" s="143"/>
      <c r="AB33" s="143"/>
      <c r="AC33" s="144"/>
    </row>
    <row r="34" spans="1:30" ht="35.25" customHeight="1" x14ac:dyDescent="0.35">
      <c r="A34" s="6"/>
      <c r="B34" s="6"/>
      <c r="C34" s="84"/>
      <c r="D34" s="24" t="s">
        <v>33</v>
      </c>
      <c r="E34" s="85" t="s">
        <v>34</v>
      </c>
      <c r="F34" s="86"/>
      <c r="G34" s="86"/>
      <c r="H34" s="86"/>
      <c r="I34" s="87"/>
      <c r="J34" s="85" t="s">
        <v>35</v>
      </c>
      <c r="K34" s="86"/>
      <c r="L34" s="86"/>
      <c r="M34" s="86"/>
      <c r="N34" s="87"/>
      <c r="O34" s="85" t="s">
        <v>36</v>
      </c>
      <c r="P34" s="87"/>
      <c r="R34" s="141"/>
      <c r="S34" s="141"/>
      <c r="T34" s="141"/>
      <c r="U34" s="6"/>
      <c r="V34" s="1"/>
      <c r="W34" s="1"/>
      <c r="X34" s="1"/>
      <c r="Y34" s="145" t="s">
        <v>37</v>
      </c>
      <c r="Z34" s="146"/>
      <c r="AA34" s="145" t="s">
        <v>38</v>
      </c>
      <c r="AB34" s="146"/>
      <c r="AC34" s="13" t="s">
        <v>39</v>
      </c>
    </row>
    <row r="35" spans="1:30" ht="25" customHeight="1" x14ac:dyDescent="0.35">
      <c r="A35" s="7"/>
      <c r="B35" s="7"/>
      <c r="C35" s="90">
        <v>1</v>
      </c>
      <c r="D35" s="92" t="s">
        <v>40</v>
      </c>
      <c r="E35" s="94" t="s">
        <v>41</v>
      </c>
      <c r="F35" s="95"/>
      <c r="G35" s="95"/>
      <c r="H35" s="95"/>
      <c r="I35" s="96"/>
      <c r="J35" s="94" t="s">
        <v>42</v>
      </c>
      <c r="K35" s="95"/>
      <c r="L35" s="95"/>
      <c r="M35" s="95"/>
      <c r="N35" s="96"/>
      <c r="O35" s="88" t="s">
        <v>43</v>
      </c>
      <c r="P35" s="89"/>
      <c r="R35" s="90">
        <v>1</v>
      </c>
      <c r="S35" s="147" t="s">
        <v>44</v>
      </c>
      <c r="T35" s="12" t="s">
        <v>45</v>
      </c>
      <c r="U35" s="7"/>
      <c r="V35" s="157" t="s">
        <v>30</v>
      </c>
      <c r="W35" s="149" t="s">
        <v>46</v>
      </c>
      <c r="X35" s="150"/>
      <c r="Y35" s="134" t="s">
        <v>47</v>
      </c>
      <c r="Z35" s="135"/>
      <c r="AA35" s="134" t="s">
        <v>79</v>
      </c>
      <c r="AB35" s="135"/>
      <c r="AC35" s="138" t="s">
        <v>80</v>
      </c>
    </row>
    <row r="36" spans="1:30" ht="25" customHeight="1" x14ac:dyDescent="0.35">
      <c r="A36" s="7"/>
      <c r="B36" s="7"/>
      <c r="C36" s="91"/>
      <c r="D36" s="93"/>
      <c r="E36" s="97"/>
      <c r="F36" s="98"/>
      <c r="G36" s="98"/>
      <c r="H36" s="98"/>
      <c r="I36" s="99"/>
      <c r="J36" s="97"/>
      <c r="K36" s="98"/>
      <c r="L36" s="98"/>
      <c r="M36" s="98"/>
      <c r="N36" s="99"/>
      <c r="O36" s="88" t="s">
        <v>48</v>
      </c>
      <c r="P36" s="89"/>
      <c r="R36" s="91"/>
      <c r="S36" s="148"/>
      <c r="T36" s="12" t="s">
        <v>49</v>
      </c>
      <c r="U36" s="7"/>
      <c r="V36" s="158"/>
      <c r="W36" s="151"/>
      <c r="X36" s="152"/>
      <c r="Y36" s="136"/>
      <c r="Z36" s="137"/>
      <c r="AA36" s="136"/>
      <c r="AB36" s="137"/>
      <c r="AC36" s="139"/>
      <c r="AD36" s="25"/>
    </row>
    <row r="37" spans="1:30" ht="25" customHeight="1" x14ac:dyDescent="0.35">
      <c r="A37" s="7"/>
      <c r="B37" s="7"/>
      <c r="C37" s="90">
        <v>2</v>
      </c>
      <c r="D37" s="92" t="s">
        <v>50</v>
      </c>
      <c r="E37" s="94" t="s">
        <v>51</v>
      </c>
      <c r="F37" s="95"/>
      <c r="G37" s="95"/>
      <c r="H37" s="95"/>
      <c r="I37" s="96"/>
      <c r="J37" s="94" t="s">
        <v>52</v>
      </c>
      <c r="K37" s="95"/>
      <c r="L37" s="95"/>
      <c r="M37" s="95"/>
      <c r="N37" s="96"/>
      <c r="O37" s="88" t="s">
        <v>53</v>
      </c>
      <c r="P37" s="89"/>
      <c r="R37" s="90">
        <v>2</v>
      </c>
      <c r="S37" s="147" t="s">
        <v>54</v>
      </c>
      <c r="T37" s="12" t="s">
        <v>55</v>
      </c>
      <c r="U37" s="7"/>
      <c r="V37" s="158"/>
      <c r="W37" s="149" t="s">
        <v>56</v>
      </c>
      <c r="X37" s="150"/>
      <c r="Y37" s="134" t="s">
        <v>81</v>
      </c>
      <c r="Z37" s="135"/>
      <c r="AA37" s="179" t="s">
        <v>57</v>
      </c>
      <c r="AB37" s="180"/>
      <c r="AC37" s="187" t="s">
        <v>82</v>
      </c>
    </row>
    <row r="38" spans="1:30" ht="25" customHeight="1" x14ac:dyDescent="0.35">
      <c r="A38" s="7"/>
      <c r="B38" s="7"/>
      <c r="C38" s="91"/>
      <c r="D38" s="93"/>
      <c r="E38" s="97"/>
      <c r="F38" s="98"/>
      <c r="G38" s="98"/>
      <c r="H38" s="98"/>
      <c r="I38" s="99"/>
      <c r="J38" s="97"/>
      <c r="K38" s="98"/>
      <c r="L38" s="98"/>
      <c r="M38" s="98"/>
      <c r="N38" s="99"/>
      <c r="O38" s="88" t="s">
        <v>58</v>
      </c>
      <c r="P38" s="89"/>
      <c r="R38" s="91"/>
      <c r="S38" s="148"/>
      <c r="T38" s="12" t="s">
        <v>59</v>
      </c>
      <c r="U38" s="7"/>
      <c r="V38" s="158"/>
      <c r="W38" s="151"/>
      <c r="X38" s="152"/>
      <c r="Y38" s="136"/>
      <c r="Z38" s="137"/>
      <c r="AA38" s="181"/>
      <c r="AB38" s="182"/>
      <c r="AC38" s="188"/>
    </row>
    <row r="39" spans="1:30" ht="25" customHeight="1" x14ac:dyDescent="0.35">
      <c r="A39" s="7"/>
      <c r="B39" s="7"/>
      <c r="C39" s="90">
        <v>3</v>
      </c>
      <c r="D39" s="92" t="s">
        <v>60</v>
      </c>
      <c r="E39" s="94" t="s">
        <v>61</v>
      </c>
      <c r="F39" s="95"/>
      <c r="G39" s="95"/>
      <c r="H39" s="95"/>
      <c r="I39" s="96"/>
      <c r="J39" s="94" t="s">
        <v>62</v>
      </c>
      <c r="K39" s="95"/>
      <c r="L39" s="95"/>
      <c r="M39" s="95"/>
      <c r="N39" s="96"/>
      <c r="O39" s="88" t="s">
        <v>63</v>
      </c>
      <c r="P39" s="89"/>
      <c r="R39" s="90">
        <v>3</v>
      </c>
      <c r="S39" s="147" t="s">
        <v>64</v>
      </c>
      <c r="T39" s="12" t="s">
        <v>65</v>
      </c>
      <c r="U39" s="7"/>
      <c r="V39" s="158"/>
      <c r="W39" s="149" t="s">
        <v>66</v>
      </c>
      <c r="X39" s="150"/>
      <c r="Y39" s="179" t="s">
        <v>57</v>
      </c>
      <c r="Z39" s="180"/>
      <c r="AA39" s="183" t="s">
        <v>83</v>
      </c>
      <c r="AB39" s="184"/>
      <c r="AC39" s="187" t="s">
        <v>84</v>
      </c>
    </row>
    <row r="40" spans="1:30" ht="25" customHeight="1" x14ac:dyDescent="0.35">
      <c r="A40" s="7"/>
      <c r="B40" s="7"/>
      <c r="C40" s="91"/>
      <c r="D40" s="93" t="s">
        <v>67</v>
      </c>
      <c r="E40" s="97"/>
      <c r="F40" s="98"/>
      <c r="G40" s="98"/>
      <c r="H40" s="98"/>
      <c r="I40" s="99"/>
      <c r="J40" s="97"/>
      <c r="K40" s="98"/>
      <c r="L40" s="98"/>
      <c r="M40" s="98"/>
      <c r="N40" s="99"/>
      <c r="O40" s="88" t="s">
        <v>68</v>
      </c>
      <c r="P40" s="89"/>
      <c r="R40" s="91"/>
      <c r="S40" s="148"/>
      <c r="T40" s="12" t="s">
        <v>69</v>
      </c>
      <c r="U40" s="7"/>
      <c r="V40" s="159"/>
      <c r="W40" s="151"/>
      <c r="X40" s="152"/>
      <c r="Y40" s="181"/>
      <c r="Z40" s="182"/>
      <c r="AA40" s="185"/>
      <c r="AB40" s="186"/>
      <c r="AC40" s="188"/>
    </row>
    <row r="41" spans="1:30" ht="14.5" customHeight="1" x14ac:dyDescent="0.35">
      <c r="A41" s="8"/>
      <c r="C41" s="4"/>
      <c r="D41" s="4"/>
      <c r="E41" s="8"/>
      <c r="F41" s="8"/>
      <c r="H41" s="8"/>
      <c r="I41" s="8"/>
      <c r="J41" s="8"/>
      <c r="K41" s="8"/>
      <c r="L41" s="8"/>
      <c r="M41" s="8"/>
      <c r="N41" s="8"/>
      <c r="O41" s="9"/>
      <c r="P41" s="10"/>
      <c r="R41" s="8"/>
      <c r="S41" s="11"/>
      <c r="T41" s="8"/>
      <c r="U41" s="4"/>
      <c r="V41" s="8"/>
      <c r="W41" s="8"/>
      <c r="X41" s="8"/>
      <c r="Y41" s="8"/>
      <c r="Z41" s="8"/>
      <c r="AA41" s="8"/>
      <c r="AB41" s="8"/>
      <c r="AC41" s="9"/>
    </row>
    <row r="42" spans="1:30" x14ac:dyDescent="0.35">
      <c r="B42" s="1"/>
      <c r="T42" s="1"/>
      <c r="U42" s="2"/>
      <c r="V42" s="1"/>
      <c r="AD42" s="5"/>
    </row>
    <row r="43" spans="1:30" ht="11.15" customHeight="1" x14ac:dyDescent="0.35">
      <c r="B43" s="1"/>
    </row>
    <row r="44" spans="1:30" hidden="1" x14ac:dyDescent="0.35">
      <c r="B44" s="1"/>
      <c r="K44" s="23"/>
    </row>
    <row r="45" spans="1:30" hidden="1" x14ac:dyDescent="0.35">
      <c r="B45" s="1"/>
      <c r="K45" s="23"/>
    </row>
    <row r="46" spans="1:30" hidden="1" x14ac:dyDescent="0.35">
      <c r="B46" s="1"/>
      <c r="K46" s="23"/>
    </row>
    <row r="47" spans="1:30" hidden="1" x14ac:dyDescent="0.35">
      <c r="B47" s="1"/>
      <c r="K47" s="23"/>
    </row>
    <row r="48" spans="1:30" ht="160.5" customHeight="1" x14ac:dyDescent="0.4">
      <c r="C48" s="163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5"/>
      <c r="P48" s="30"/>
      <c r="Q48" s="163"/>
      <c r="R48" s="164"/>
      <c r="S48" s="164"/>
      <c r="T48" s="165"/>
      <c r="U48" s="166">
        <v>45680</v>
      </c>
      <c r="V48" s="167"/>
      <c r="W48" s="168"/>
    </row>
    <row r="49" spans="2:23" ht="61.5" customHeight="1" x14ac:dyDescent="0.35">
      <c r="C49" s="160" t="s">
        <v>156</v>
      </c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2"/>
      <c r="P49" s="31" t="s">
        <v>144</v>
      </c>
      <c r="Q49" s="160" t="s">
        <v>133</v>
      </c>
      <c r="R49" s="161"/>
      <c r="S49" s="161"/>
      <c r="T49" s="162"/>
      <c r="U49" s="169"/>
      <c r="V49" s="170"/>
      <c r="W49" s="171"/>
    </row>
    <row r="50" spans="2:23" ht="28.5" customHeight="1" x14ac:dyDescent="0.35">
      <c r="B50" s="1"/>
      <c r="C50" s="74" t="s">
        <v>70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44" t="s">
        <v>134</v>
      </c>
      <c r="Q50" s="72" t="s">
        <v>135</v>
      </c>
      <c r="R50" s="72"/>
      <c r="S50" s="72"/>
      <c r="T50" s="73"/>
      <c r="U50" s="75" t="s">
        <v>85</v>
      </c>
      <c r="V50" s="76"/>
      <c r="W50" s="77"/>
    </row>
  </sheetData>
  <mergeCells count="86">
    <mergeCell ref="A24:A25"/>
    <mergeCell ref="Y39:Z40"/>
    <mergeCell ref="AA39:AB40"/>
    <mergeCell ref="AC39:AC40"/>
    <mergeCell ref="O40:P40"/>
    <mergeCell ref="R39:R40"/>
    <mergeCell ref="J37:N38"/>
    <mergeCell ref="O37:P37"/>
    <mergeCell ref="O38:P38"/>
    <mergeCell ref="D39:D40"/>
    <mergeCell ref="E39:I40"/>
    <mergeCell ref="J39:N40"/>
    <mergeCell ref="O39:P39"/>
    <mergeCell ref="AA37:AB38"/>
    <mergeCell ref="AC37:AC38"/>
    <mergeCell ref="S39:S40"/>
    <mergeCell ref="A5:D5"/>
    <mergeCell ref="F5:F6"/>
    <mergeCell ref="G5:G6"/>
    <mergeCell ref="H5:O5"/>
    <mergeCell ref="P5:P6"/>
    <mergeCell ref="C49:O49"/>
    <mergeCell ref="Q49:T49"/>
    <mergeCell ref="Q48:T48"/>
    <mergeCell ref="C48:O48"/>
    <mergeCell ref="U48:W49"/>
    <mergeCell ref="W39:X40"/>
    <mergeCell ref="C39:C40"/>
    <mergeCell ref="V35:V40"/>
    <mergeCell ref="R37:R38"/>
    <mergeCell ref="S37:S38"/>
    <mergeCell ref="W37:X38"/>
    <mergeCell ref="Y37:Z38"/>
    <mergeCell ref="Y35:Z36"/>
    <mergeCell ref="C35:C36"/>
    <mergeCell ref="D35:D36"/>
    <mergeCell ref="E35:I36"/>
    <mergeCell ref="J35:N36"/>
    <mergeCell ref="O35:P35"/>
    <mergeCell ref="V1:Z1"/>
    <mergeCell ref="AA1:AC1"/>
    <mergeCell ref="AA35:AB36"/>
    <mergeCell ref="AC35:AC36"/>
    <mergeCell ref="R33:R34"/>
    <mergeCell ref="S33:S34"/>
    <mergeCell ref="R35:R36"/>
    <mergeCell ref="T33:T34"/>
    <mergeCell ref="Y33:AC33"/>
    <mergeCell ref="Y34:Z34"/>
    <mergeCell ref="AA34:AB34"/>
    <mergeCell ref="S35:S36"/>
    <mergeCell ref="W35:X36"/>
    <mergeCell ref="Q5:U5"/>
    <mergeCell ref="V5:AC5"/>
    <mergeCell ref="A26:A29"/>
    <mergeCell ref="A30:R30"/>
    <mergeCell ref="A7:A11"/>
    <mergeCell ref="A12:A23"/>
    <mergeCell ref="V2:Z2"/>
    <mergeCell ref="A3:B3"/>
    <mergeCell ref="C3:AC3"/>
    <mergeCell ref="A4:B4"/>
    <mergeCell ref="C4:K4"/>
    <mergeCell ref="L4:O4"/>
    <mergeCell ref="P4:S4"/>
    <mergeCell ref="T4:U4"/>
    <mergeCell ref="V4:AC4"/>
    <mergeCell ref="AA2:AC2"/>
    <mergeCell ref="A1:B2"/>
    <mergeCell ref="C1:U2"/>
    <mergeCell ref="Q50:T50"/>
    <mergeCell ref="C50:O50"/>
    <mergeCell ref="U50:W50"/>
    <mergeCell ref="E27:E28"/>
    <mergeCell ref="F27:F29"/>
    <mergeCell ref="G27:G29"/>
    <mergeCell ref="A31:T31"/>
    <mergeCell ref="C33:C34"/>
    <mergeCell ref="D33:P33"/>
    <mergeCell ref="E34:I34"/>
    <mergeCell ref="J34:N34"/>
    <mergeCell ref="O34:P34"/>
    <mergeCell ref="O36:P36"/>
    <mergeCell ref="C37:C38"/>
    <mergeCell ref="D37:D38"/>
    <mergeCell ref="E37:I38"/>
  </mergeCells>
  <conditionalFormatting sqref="O24:O25 AC24:AC25">
    <cfRule type="containsText" dxfId="13" priority="1" operator="containsText" text="TRIVIAL">
      <formula>NOT(ISERROR(SEARCH("TRIVIAL",O24)))</formula>
    </cfRule>
    <cfRule type="beginsWith" dxfId="12" priority="2" operator="beginsWith" text="TOLERABLE">
      <formula>LEFT(O24,LEN("TOLERABLE"))="TOLERABLE"</formula>
    </cfRule>
    <cfRule type="containsText" dxfId="11" priority="3" operator="containsText" text="MODERADO">
      <formula>NOT(ISERROR(SEARCH("MODERADO",O24)))</formula>
    </cfRule>
    <cfRule type="containsText" dxfId="10" priority="4" operator="containsText" text="IMPORTANTE">
      <formula>NOT(ISERROR(SEARCH("IMPORTANTE",O24)))</formula>
    </cfRule>
    <cfRule type="beginsWith" dxfId="9" priority="5" operator="beginsWith" text="INTOLERABLE">
      <formula>LEFT(O24,LEN("INTOLERABLE"))="INTOLERABLE"</formula>
    </cfRule>
  </conditionalFormatting>
  <conditionalFormatting sqref="AC24:AC25">
    <cfRule type="containsText" dxfId="8" priority="6" operator="containsText" text="TRIVIAL">
      <formula>NOT(ISERROR(SEARCH("TRIVIAL",AC24)))</formula>
    </cfRule>
    <cfRule type="containsText" dxfId="7" priority="7" operator="containsText" text="INTOLERABLE">
      <formula>NOT(ISERROR(SEARCH("INTOLERABLE",AC24)))</formula>
    </cfRule>
    <cfRule type="containsText" dxfId="6" priority="8" operator="containsText" text="IMPORTANTE">
      <formula>NOT(ISERROR(SEARCH("IMPORTANTE",AC24)))</formula>
    </cfRule>
    <cfRule type="containsText" dxfId="5" priority="9" operator="containsText" text="MODERADO">
      <formula>NOT(ISERROR(SEARCH("MODERADO",AC24)))</formula>
    </cfRule>
    <cfRule type="containsText" dxfId="4" priority="10" operator="containsText" text="TOLERABLE">
      <formula>NOT(ISERROR(SEARCH("TOLERABLE",AC24)))</formula>
    </cfRule>
    <cfRule type="containsText" dxfId="3" priority="11" operator="containsText" text="INTOLERABLE">
      <formula>NOT(ISERROR(SEARCH("INTOLERABLE",AC24)))</formula>
    </cfRule>
    <cfRule type="containsText" dxfId="2" priority="12" operator="containsText" text="IMPORTANTE">
      <formula>NOT(ISERROR(SEARCH("IMPORTANTE",AC24)))</formula>
    </cfRule>
    <cfRule type="containsText" dxfId="1" priority="13" operator="containsText" text="MODERADO">
      <formula>NOT(ISERROR(SEARCH("MODERADO",AC24)))</formula>
    </cfRule>
    <cfRule type="containsText" dxfId="0" priority="14" operator="containsText" text="TOLERABLE">
      <formula>NOT(ISERROR(SEARCH("TOLERABLE",AC24)))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{DC4110E2-0244-4388-B12E-F46CD499B14A}</x14:id>
        </ext>
      </extLst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4110E2-0244-4388-B12E-F46CD499B1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AC24:AC25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ASISTENTE DE MANTENIMIENTO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dcterms:created xsi:type="dcterms:W3CDTF">2020-04-22T04:12:44Z</dcterms:created>
  <dcterms:modified xsi:type="dcterms:W3CDTF">2025-02-05T20:42:15Z</dcterms:modified>
</cp:coreProperties>
</file>